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Moji dokumenti\IZVJEŠTAJ O IZVRŠENJU FINANCIJSKOG PLANA\"/>
    </mc:Choice>
  </mc:AlternateContent>
  <xr:revisionPtr revIDLastSave="0" documentId="13_ncr:1_{667D52D9-8024-4804-877A-FA4C8D7F9FF6}" xr6:coauthVersionLast="37" xr6:coauthVersionMax="37" xr10:uidLastSave="{00000000-0000-0000-0000-000000000000}"/>
  <bookViews>
    <workbookView xWindow="0" yWindow="0" windowWidth="28800" windowHeight="12225" activeTab="3" xr2:uid="{132C40AE-6E00-477A-9637-D1C55C012925}"/>
  </bookViews>
  <sheets>
    <sheet name="List1" sheetId="1" r:id="rId1"/>
    <sheet name="List2" sheetId="2" r:id="rId2"/>
    <sheet name="List 3" sheetId="4" r:id="rId3"/>
    <sheet name="List 4" sheetId="6" r:id="rId4"/>
    <sheet name="List 5" sheetId="8" r:id="rId5"/>
    <sheet name="List 6" sheetId="5" r:id="rId6"/>
    <sheet name="List 7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7" l="1"/>
  <c r="I57" i="5"/>
  <c r="H57" i="5"/>
  <c r="H52" i="5"/>
  <c r="I14" i="5"/>
  <c r="I13" i="5"/>
  <c r="I12" i="5"/>
  <c r="H12" i="5"/>
  <c r="I35" i="8"/>
  <c r="I21" i="4"/>
  <c r="I20" i="4"/>
  <c r="I18" i="4"/>
  <c r="I17" i="4"/>
  <c r="I14" i="4"/>
  <c r="I13" i="4"/>
  <c r="I10" i="4"/>
  <c r="I9" i="4"/>
  <c r="I6" i="4"/>
  <c r="I5" i="4"/>
  <c r="G52" i="5" l="1"/>
  <c r="G5" i="5"/>
  <c r="H31" i="6" l="1"/>
  <c r="G31" i="6"/>
  <c r="H12" i="2" l="1"/>
  <c r="H11" i="2" s="1"/>
  <c r="G12" i="2"/>
  <c r="G11" i="2"/>
  <c r="H9" i="2"/>
  <c r="H8" i="2"/>
  <c r="G9" i="2"/>
  <c r="G8" i="2" s="1"/>
  <c r="G6" i="6"/>
  <c r="H6" i="6"/>
  <c r="I31" i="7"/>
  <c r="I19" i="7"/>
  <c r="I13" i="7"/>
  <c r="I10" i="7"/>
  <c r="I7" i="7"/>
  <c r="H35" i="7"/>
  <c r="H31" i="7"/>
  <c r="H30" i="7"/>
  <c r="H33" i="8"/>
  <c r="H31" i="8"/>
  <c r="H30" i="8"/>
  <c r="G33" i="8"/>
  <c r="G31" i="8"/>
  <c r="G30" i="8" s="1"/>
  <c r="H6" i="8"/>
  <c r="G6" i="8"/>
  <c r="H30" i="6"/>
  <c r="H33" i="6" s="1"/>
  <c r="G21" i="6"/>
  <c r="G30" i="6"/>
  <c r="G33" i="6" s="1"/>
  <c r="G30" i="7"/>
  <c r="I30" i="7" s="1"/>
  <c r="H18" i="7"/>
  <c r="H16" i="7"/>
  <c r="H12" i="7"/>
  <c r="H9" i="7"/>
  <c r="I9" i="7" s="1"/>
  <c r="H6" i="7"/>
  <c r="G35" i="7" l="1"/>
  <c r="I35" i="7" s="1"/>
  <c r="H15" i="7"/>
  <c r="H10" i="5"/>
  <c r="G10" i="5"/>
  <c r="H39" i="5"/>
  <c r="H38" i="5"/>
  <c r="H31" i="5"/>
  <c r="G39" i="5"/>
  <c r="G38" i="5" s="1"/>
  <c r="G31" i="5"/>
  <c r="G16" i="7"/>
  <c r="G15" i="7" s="1"/>
  <c r="G37" i="7" s="1"/>
  <c r="G12" i="7"/>
  <c r="G6" i="7"/>
  <c r="I6" i="7" s="1"/>
  <c r="G18" i="7"/>
  <c r="I18" i="7" s="1"/>
  <c r="I52" i="5"/>
  <c r="I40" i="5"/>
  <c r="I37" i="5"/>
  <c r="I36" i="5"/>
  <c r="I35" i="5"/>
  <c r="I34" i="5"/>
  <c r="I32" i="5"/>
  <c r="I30" i="5"/>
  <c r="I29" i="5"/>
  <c r="I28" i="5"/>
  <c r="I27" i="5"/>
  <c r="I26" i="5"/>
  <c r="I25" i="5"/>
  <c r="I24" i="5"/>
  <c r="I22" i="5"/>
  <c r="I21" i="5"/>
  <c r="I20" i="5"/>
  <c r="I19" i="5"/>
  <c r="I18" i="5"/>
  <c r="I16" i="5"/>
  <c r="I15" i="5"/>
  <c r="I22" i="6"/>
  <c r="I19" i="6"/>
  <c r="I18" i="6"/>
  <c r="I17" i="6"/>
  <c r="I15" i="6"/>
  <c r="I14" i="6"/>
  <c r="I10" i="6"/>
  <c r="I9" i="6"/>
  <c r="I7" i="6"/>
  <c r="I6" i="6"/>
  <c r="I18" i="8"/>
  <c r="I7" i="8"/>
  <c r="I6" i="8"/>
  <c r="I31" i="5" l="1"/>
  <c r="G5" i="7"/>
  <c r="I5" i="7" s="1"/>
  <c r="I12" i="7"/>
  <c r="G24" i="7"/>
  <c r="I39" i="5"/>
  <c r="H24" i="7"/>
  <c r="H37" i="7" s="1"/>
  <c r="I37" i="7" s="1"/>
  <c r="I38" i="5"/>
  <c r="I24" i="7" l="1"/>
  <c r="H33" i="5"/>
  <c r="H23" i="5"/>
  <c r="H17" i="5"/>
  <c r="H13" i="5"/>
  <c r="H41" i="5"/>
  <c r="H59" i="5" s="1"/>
  <c r="H6" i="5"/>
  <c r="H5" i="5"/>
  <c r="G33" i="5"/>
  <c r="G23" i="5"/>
  <c r="I23" i="5" s="1"/>
  <c r="G17" i="5"/>
  <c r="G13" i="5"/>
  <c r="G6" i="5"/>
  <c r="I33" i="5" l="1"/>
  <c r="I17" i="5"/>
  <c r="G12" i="5"/>
  <c r="G41" i="5"/>
  <c r="H21" i="8"/>
  <c r="G21" i="8"/>
  <c r="H13" i="8"/>
  <c r="G13" i="8"/>
  <c r="H8" i="8"/>
  <c r="G8" i="8"/>
  <c r="I41" i="5" l="1"/>
  <c r="G59" i="5"/>
  <c r="I59" i="5" s="1"/>
  <c r="I13" i="8"/>
  <c r="G5" i="8"/>
  <c r="G24" i="8" s="1"/>
  <c r="G35" i="8" s="1"/>
  <c r="H5" i="8"/>
  <c r="H24" i="8" s="1"/>
  <c r="H35" i="8" s="1"/>
  <c r="H21" i="6"/>
  <c r="I21" i="6" s="1"/>
  <c r="H13" i="6"/>
  <c r="G13" i="6"/>
  <c r="H8" i="6"/>
  <c r="G8" i="6"/>
  <c r="I13" i="6" l="1"/>
  <c r="I8" i="6"/>
  <c r="I24" i="8"/>
  <c r="H5" i="6"/>
  <c r="H35" i="6" s="1"/>
  <c r="G5" i="6"/>
  <c r="G24" i="6" s="1"/>
  <c r="I5" i="8"/>
  <c r="H24" i="6" l="1"/>
  <c r="I24" i="6" s="1"/>
  <c r="G35" i="6"/>
  <c r="I5" i="6"/>
  <c r="I35" i="6"/>
  <c r="H4" i="2"/>
  <c r="H14" i="2"/>
  <c r="H21" i="4"/>
  <c r="H20" i="4"/>
  <c r="G21" i="4"/>
  <c r="G20" i="4"/>
  <c r="G14" i="2"/>
  <c r="G4" i="2"/>
  <c r="G20" i="2" s="1"/>
  <c r="G21" i="2" s="1"/>
  <c r="H15" i="2"/>
  <c r="H5" i="2"/>
  <c r="I19" i="2"/>
  <c r="I18" i="2"/>
  <c r="I16" i="2"/>
  <c r="I13" i="2"/>
  <c r="I12" i="2"/>
  <c r="I11" i="2"/>
  <c r="I10" i="2"/>
  <c r="I9" i="2"/>
  <c r="I8" i="2"/>
  <c r="I6" i="2"/>
  <c r="G15" i="2"/>
  <c r="G5" i="2"/>
  <c r="I14" i="2" l="1"/>
  <c r="I15" i="2"/>
  <c r="H20" i="2"/>
  <c r="H21" i="2" s="1"/>
  <c r="I21" i="2" s="1"/>
  <c r="I5" i="2"/>
  <c r="I4" i="2"/>
  <c r="B2" i="1"/>
  <c r="D5" i="1"/>
  <c r="D2" i="1"/>
  <c r="C5" i="1"/>
  <c r="C2" i="1"/>
  <c r="C8" i="1" s="1"/>
  <c r="B5" i="1"/>
  <c r="I20" i="2" l="1"/>
  <c r="D8" i="1"/>
  <c r="B8" i="1"/>
</calcChain>
</file>

<file path=xl/sharedStrings.xml><?xml version="1.0" encoding="utf-8"?>
<sst xmlns="http://schemas.openxmlformats.org/spreadsheetml/2006/main" count="256" uniqueCount="140">
  <si>
    <t xml:space="preserve">Prihodi/rashodi tekuće godine </t>
  </si>
  <si>
    <t>Izvorni plan tekuće godine</t>
  </si>
  <si>
    <t>Izvršenje plana tekuće godine</t>
  </si>
  <si>
    <t>Prihodi ukupno</t>
  </si>
  <si>
    <t>Prihodi pooslovanja</t>
  </si>
  <si>
    <t>prihodi od prodaje nefinanc.imovine</t>
  </si>
  <si>
    <t>Rashodi ukupno</t>
  </si>
  <si>
    <t>Rashodi poslovanja</t>
  </si>
  <si>
    <t>Rashodi za nefinancijsku imovinu</t>
  </si>
  <si>
    <t>Razlika višak/manjak</t>
  </si>
  <si>
    <t>VIŠKOVI/MANJKOVI</t>
  </si>
  <si>
    <t>Izvršenje plana prethodne godine</t>
  </si>
  <si>
    <t>UKUPAN DONOS VIŠKA/MANJKA IZ PRETHODNE GODINE</t>
  </si>
  <si>
    <t>VIŠAK IZ PRETHODNIH GODINA KOJI ĆE SE RASPOREDITI/POKRITI</t>
  </si>
  <si>
    <t>Izvršenje plana prethodne god</t>
  </si>
  <si>
    <t>Izvorni plan tekuće god.</t>
  </si>
  <si>
    <t>Izvršenje plana tekuće god.</t>
  </si>
  <si>
    <t>RAČUN FINANCIRANJA</t>
  </si>
  <si>
    <t>Primici od financiranje imovine i zaduženja</t>
  </si>
  <si>
    <t>Izdaci za financ. imovine i otplate zajmova</t>
  </si>
  <si>
    <t>NETO FINANCIRANJE</t>
  </si>
  <si>
    <t>Račun prihoda/ primitaka</t>
  </si>
  <si>
    <t>Naziv računa</t>
  </si>
  <si>
    <t>Indeks (4:3)</t>
  </si>
  <si>
    <t>Izvršenje tekuće godine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</si>
  <si>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</si>
  <si>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</si>
  <si>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</si>
  <si>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</si>
  <si>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upr. i administr. Pristojbi, pristojbi po posebnim propisima i naknada</t>
  </si>
  <si>
    <t>Prihodi po posebnim propisima</t>
  </si>
  <si>
    <t>Ostali nespomenuti prihodi</t>
  </si>
  <si>
    <t>Prihodi od prodaje proizvoda te pruženih usluga i prihodi od donacija</t>
  </si>
  <si>
    <t>Prihodi od prodaje proizvoda i roba te pruženih usluga</t>
  </si>
  <si>
    <t>Prihodi od pruženih usluga</t>
  </si>
  <si>
    <t>Prihodi iz nadležnog proračuna</t>
  </si>
  <si>
    <t>Prihodi iz nadležnog proračuna za financiranje redovne djelatnosti prorač. Korisnika</t>
  </si>
  <si>
    <t>Prihodi iz nadležnog proračuna za financiranje rashoda poslovanja</t>
  </si>
  <si>
    <t>Prihodi iz nadležnog proračuna za financiranje rashoda za nabavu nefinancijske imovine</t>
  </si>
  <si>
    <t>UKUPNO PRIHODI</t>
  </si>
  <si>
    <t>UKUPNO PRIHODI +VIŠAK KORIŠTEN ZA POKRIĆE RASHODA</t>
  </si>
  <si>
    <t>NAZIV IZVORA FINANCIRANJA</t>
  </si>
  <si>
    <t>Oznaka IF</t>
  </si>
  <si>
    <t>Izvorni plan tek.god.</t>
  </si>
  <si>
    <t>1.3.</t>
  </si>
  <si>
    <t>Opći prihodi i primici-decentralizacija</t>
  </si>
  <si>
    <t>PRIHODI</t>
  </si>
  <si>
    <t>RASHODI</t>
  </si>
  <si>
    <t>9.1.3.</t>
  </si>
  <si>
    <t>Korišten rezultat</t>
  </si>
  <si>
    <t>3.1.1.</t>
  </si>
  <si>
    <t>Vlastiti prihodi PK</t>
  </si>
  <si>
    <t>9.3.1.1</t>
  </si>
  <si>
    <t>Višak prihoda korišten za pokriće rashoda</t>
  </si>
  <si>
    <t>4.3.1.</t>
  </si>
  <si>
    <t>Prihodi za posebne namjene PK</t>
  </si>
  <si>
    <t>9.4.3.1</t>
  </si>
  <si>
    <t>5.2.1.</t>
  </si>
  <si>
    <t>Ministarstvo PK pomoći</t>
  </si>
  <si>
    <t>9.5.2.1</t>
  </si>
  <si>
    <t>Ukupno rashodi</t>
  </si>
  <si>
    <t>Korišten višak za pokriće rashoda tekuće godine</t>
  </si>
  <si>
    <t>Ukupno prihodi</t>
  </si>
  <si>
    <t>Program J01 1001-srednjoškolsko obrazovanje-zakonski standard</t>
  </si>
  <si>
    <t>Aktivnost J01 1001 A102000 Redovni poslovi srednjoškolskog obrazovanja</t>
  </si>
  <si>
    <t>Izvor financiranja: 1.3. Opći prihodi i primici-decentralizacija</t>
  </si>
  <si>
    <t>Račun rashoda/ izdataka</t>
  </si>
  <si>
    <t>Materijalni rashodi</t>
  </si>
  <si>
    <t>Naknada troškova zaposlenima</t>
  </si>
  <si>
    <t>Naknada za prijevoz na posao</t>
  </si>
  <si>
    <t>Rashodi za materijal i energiju</t>
  </si>
  <si>
    <t>Uredski materijal i ostali materijalni rashodi</t>
  </si>
  <si>
    <t>Energija</t>
  </si>
  <si>
    <t>Materijal i dijelovi za tekuće i investicijsko održav.</t>
  </si>
  <si>
    <t>Sitni inventar</t>
  </si>
  <si>
    <t>Rashodi za usluge</t>
  </si>
  <si>
    <t>Usluge telefona,pošte i prijevoza</t>
  </si>
  <si>
    <t>UKUPNO RAZRED 3</t>
  </si>
  <si>
    <t>Progran J01 1001-srednjoškolsko obrazovanja</t>
  </si>
  <si>
    <t>Aktivnost J01 1001 T103000 Oprema, nastavna pomagala</t>
  </si>
  <si>
    <t>Izvor financiranja:1.3 Opći prihodi i primici-decentralizacija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</si>
  <si>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</si>
  <si>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</si>
  <si>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</si>
  <si>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</si>
  <si>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</si>
  <si>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</si>
  <si>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</si>
  <si>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Članarine i norme</t>
  </si>
  <si>
    <t>SVEUKUPNO 1.3</t>
  </si>
  <si>
    <t>Rashodi za nabavu proizvedene dugotrajne imovine</t>
  </si>
  <si>
    <t>Knjige, umjetnička djela i slično</t>
  </si>
  <si>
    <t>Knjige i note</t>
  </si>
  <si>
    <t>Program J01 1003-srednjoškolsko obrazovanje-ostali rashodi</t>
  </si>
  <si>
    <t>Aktivnost J01 1003 A102002 Ostali i redovni rashodi srednjoškolskog obrazovanja</t>
  </si>
  <si>
    <t>Izvor financiranja: 3.1.1 Vlastiti prihodi i primici</t>
  </si>
  <si>
    <t>Progran J01 1003-srednjoškolsko obrazovanja</t>
  </si>
  <si>
    <t>Aktivnost J01 1003 T103000 Oprema, nastavna pomagala</t>
  </si>
  <si>
    <t>Izvor financiranja:3.1.1 Vlastiti prihodi i primici</t>
  </si>
  <si>
    <t>SVEUKUPNO 3.1.1</t>
  </si>
  <si>
    <t>Izvor financiranja: 4.3.1 Prihodi za posebne namjene</t>
  </si>
  <si>
    <t>Rashodi za zaposlene</t>
  </si>
  <si>
    <t>Plaće (bruto)</t>
  </si>
  <si>
    <t>Plaće za redovan rad</t>
  </si>
  <si>
    <t>Plaće za prekovremeni rad</t>
  </si>
  <si>
    <t>Ostali rashodi za zaposlene</t>
  </si>
  <si>
    <t>Doprinosi na plaće</t>
  </si>
  <si>
    <t>Doprinosi za obvezno zdravstveno osiguranje</t>
  </si>
  <si>
    <t>Službena putovanja</t>
  </si>
  <si>
    <t>Stručno usavršavanje zaposlenika</t>
  </si>
  <si>
    <t>Službena, radna i zaštitna odjeća i obuća</t>
  </si>
  <si>
    <t>Naknada troškova osobama izvan radnog odnosa</t>
  </si>
  <si>
    <t>Reprezentacija</t>
  </si>
  <si>
    <t>Pristojbe i norme</t>
  </si>
  <si>
    <t>Financijski rashodi</t>
  </si>
  <si>
    <t>Ostali financijski rashodi</t>
  </si>
  <si>
    <t>Bankarske usluge i usluge platnog prometa</t>
  </si>
  <si>
    <t>Progran J01 1003-srednjoškolsko obrazovanja-ostali rashodi</t>
  </si>
  <si>
    <t>Izvor financiranja:4.3.1 Prihodi za posebne namjene</t>
  </si>
  <si>
    <t>SVEUKUPNO 4.3.1</t>
  </si>
  <si>
    <t>SVEUKUPNO 5.2.1</t>
  </si>
  <si>
    <t>Plaće bruto</t>
  </si>
  <si>
    <t>Izvor financiranja: 5.2.1 Ministarstvo PK pomoći</t>
  </si>
  <si>
    <t>Doprinos za obvezno zdravstveno osiguranje</t>
  </si>
  <si>
    <t>Pristojbe i naknade</t>
  </si>
  <si>
    <t>Izvor financiranja:5.2.1 Ministarstvo PK pomoći</t>
  </si>
  <si>
    <t>UKUPNO RAZRED 4</t>
  </si>
  <si>
    <t>Intelektualne i osbne usluge</t>
  </si>
  <si>
    <t>Izvršenje plana 1.-6.2022.</t>
  </si>
  <si>
    <t>Izvršenje plana 1.-6.2023.</t>
  </si>
  <si>
    <t>Seminari, savjetovanja i simpoziji</t>
  </si>
  <si>
    <t>Ostale usluge, licence</t>
  </si>
  <si>
    <t>Glazbeni instrumenti i oprema</t>
  </si>
  <si>
    <t>oprema</t>
  </si>
  <si>
    <t>Knjige</t>
  </si>
  <si>
    <t>Rezultat poslovanja (višak/manjak )-preneseni</t>
  </si>
  <si>
    <t>Višak prihoda poslovanja-preneseni</t>
  </si>
  <si>
    <t>Izvršenje tek. god. 1.-6.2023.</t>
  </si>
  <si>
    <t>Izvršenje tek. god.   1.-6.2023</t>
  </si>
  <si>
    <t>Izvršenje tekuće godine      1.-6.2023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</si>
</sst>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0" fontId="0" fillId="0" borderId="1" xfId="0" applyNumberFormat="1" applyBorder="1"/>
    <xf numFmtId="10" fontId="0" fillId="0" borderId="1" xfId="0" applyNumberFormat="1" applyBorder="1" applyAlignment="1">
      <alignment vertical="top" wrapText="1"/>
    </xf>
    <xf numFmtId="10" fontId="0" fillId="0" borderId="0" xfId="0" applyNumberFormat="1"/>
    <xf numFmtId="2" fontId="0" fillId="0" borderId="1" xfId="0" applyNumberFormat="1" applyBorder="1"/>
    <xf numFmtId="2" fontId="0" fillId="0" borderId="1" xfId="0" applyNumberForma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/>
    <xf numFmtId="164" fontId="4" fillId="0" borderId="1" xfId="0" applyNumberFormat="1" applyFont="1" applyBorder="1"/>
    <xf numFmtId="2" fontId="4" fillId="0" borderId="1" xfId="0" applyNumberFormat="1" applyFont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 applyAlignment="1">
      <alignment vertical="top" wrapText="1"/>
    </xf>
    <xf numFmtId="4" fontId="4" fillId="0" borderId="1" xfId="0" applyNumberFormat="1" applyFont="1" applyBorder="1"/>
    <xf numFmtId="4" fontId="0" fillId="0" borderId="0" xfId="0" applyNumberFormat="1" applyBorder="1"/>
    <xf numFmtId="4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0" fontId="1" fillId="0" borderId="1" xfId="0" applyNumberFormat="1" applyFont="1" applyBorder="1"/>
    <xf numFmtId="166" fontId="0" fillId="0" borderId="1" xfId="0" applyNumberFormat="1" applyBorder="1" applyAlignment="1">
      <alignment wrapText="1"/>
    </xf>
    <xf numFmtId="167" fontId="0" fillId="0" borderId="1" xfId="0" applyNumberFormat="1" applyBorder="1" applyAlignment="1">
      <alignment wrapText="1"/>
    </xf>
    <xf numFmtId="167" fontId="0" fillId="0" borderId="1" xfId="0" applyNumberFormat="1" applyBorder="1"/>
    <xf numFmtId="167" fontId="4" fillId="0" borderId="1" xfId="0" applyNumberFormat="1" applyFont="1" applyBorder="1"/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/>
    <xf numFmtId="10" fontId="4" fillId="0" borderId="1" xfId="0" applyNumberFormat="1" applyFont="1" applyBorder="1"/>
    <xf numFmtId="167" fontId="1" fillId="0" borderId="1" xfId="0" applyNumberFormat="1" applyFont="1" applyBorder="1"/>
    <xf numFmtId="10" fontId="1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wrapText="1"/>
    </xf>
    <xf numFmtId="10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8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9" xfId="0" applyFont="1" applyBorder="1" applyAlignment="1"/>
    <xf numFmtId="0" fontId="0" fillId="0" borderId="8" xfId="0" applyNumberFormat="1" applyBorder="1" applyAlignment="1">
      <alignment wrapText="1"/>
    </xf>
    <xf numFmtId="0" fontId="0" fillId="0" borderId="10" xfId="0" applyNumberFormat="1" applyBorder="1" applyAlignment="1">
      <alignment wrapText="1"/>
    </xf>
    <xf numFmtId="0" fontId="0" fillId="0" borderId="9" xfId="0" applyNumberForma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C477-4780-4FA8-ACE4-70C291EF6CA5}">
  <dimension ref="A1:D28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30.7109375" customWidth="1"/>
    <col min="2" max="5" width="15.7109375" customWidth="1"/>
  </cols>
  <sheetData>
    <row r="1" spans="1:4" ht="30" customHeight="1" x14ac:dyDescent="0.25">
      <c r="A1" s="3" t="s">
        <v>0</v>
      </c>
      <c r="B1" s="3" t="s">
        <v>128</v>
      </c>
      <c r="C1" s="3" t="s">
        <v>1</v>
      </c>
      <c r="D1" s="3" t="s">
        <v>129</v>
      </c>
    </row>
    <row r="2" spans="1:4" x14ac:dyDescent="0.25">
      <c r="A2" s="4" t="s">
        <v>3</v>
      </c>
      <c r="B2" s="49">
        <f>SUM(B3:B4)</f>
        <v>315182.69</v>
      </c>
      <c r="C2" s="49">
        <f>SUM(C3:C4)</f>
        <v>729580</v>
      </c>
      <c r="D2" s="49">
        <f>SUM(D3:D4)</f>
        <v>341212.05</v>
      </c>
    </row>
    <row r="3" spans="1:4" x14ac:dyDescent="0.25">
      <c r="A3" s="5" t="s">
        <v>4</v>
      </c>
      <c r="B3" s="47">
        <v>315182.69</v>
      </c>
      <c r="C3" s="47">
        <v>729580</v>
      </c>
      <c r="D3" s="47">
        <v>341212.05</v>
      </c>
    </row>
    <row r="4" spans="1:4" x14ac:dyDescent="0.25">
      <c r="A4" s="5" t="s">
        <v>5</v>
      </c>
      <c r="B4" s="47"/>
      <c r="C4" s="47"/>
      <c r="D4" s="47"/>
    </row>
    <row r="5" spans="1:4" x14ac:dyDescent="0.25">
      <c r="A5" s="4" t="s">
        <v>6</v>
      </c>
      <c r="B5" s="49">
        <f>SUM(B6:B7)</f>
        <v>316145.67</v>
      </c>
      <c r="C5" s="49">
        <f>SUM(C6:C7)</f>
        <v>762760</v>
      </c>
      <c r="D5" s="49">
        <f>SUM(D6:D7)</f>
        <v>335993.4</v>
      </c>
    </row>
    <row r="6" spans="1:4" x14ac:dyDescent="0.25">
      <c r="A6" s="5" t="s">
        <v>7</v>
      </c>
      <c r="B6" s="47">
        <v>310307.96999999997</v>
      </c>
      <c r="C6" s="47">
        <v>757520</v>
      </c>
      <c r="D6" s="47">
        <v>334391.62</v>
      </c>
    </row>
    <row r="7" spans="1:4" x14ac:dyDescent="0.25">
      <c r="A7" s="5" t="s">
        <v>8</v>
      </c>
      <c r="B7" s="47">
        <v>5837.7</v>
      </c>
      <c r="C7" s="47">
        <v>5240</v>
      </c>
      <c r="D7" s="47">
        <v>1601.78</v>
      </c>
    </row>
    <row r="8" spans="1:4" x14ac:dyDescent="0.25">
      <c r="A8" s="5" t="s">
        <v>9</v>
      </c>
      <c r="B8" s="47">
        <f>B2-B5</f>
        <v>-962.97999999998137</v>
      </c>
      <c r="C8" s="47">
        <f>C2-C5</f>
        <v>-33180</v>
      </c>
      <c r="D8" s="47">
        <f>D2-D5</f>
        <v>5218.6499999999651</v>
      </c>
    </row>
    <row r="9" spans="1:4" ht="28.35" customHeight="1" x14ac:dyDescent="0.25">
      <c r="A9" s="67"/>
      <c r="B9" s="67"/>
      <c r="C9" s="67"/>
      <c r="D9" s="67"/>
    </row>
    <row r="10" spans="1:4" ht="28.35" customHeight="1" x14ac:dyDescent="0.25">
      <c r="A10" s="67"/>
      <c r="B10" s="67"/>
      <c r="C10" s="67"/>
      <c r="D10" s="67"/>
    </row>
    <row r="11" spans="1:4" ht="45" x14ac:dyDescent="0.25">
      <c r="A11" s="3" t="s">
        <v>10</v>
      </c>
      <c r="B11" s="3" t="s">
        <v>11</v>
      </c>
      <c r="C11" s="3" t="s">
        <v>1</v>
      </c>
      <c r="D11" s="3" t="s">
        <v>2</v>
      </c>
    </row>
    <row r="12" spans="1:4" ht="30" x14ac:dyDescent="0.25">
      <c r="A12" s="3" t="s">
        <v>12</v>
      </c>
      <c r="B12" s="50">
        <v>65661.25</v>
      </c>
      <c r="C12" s="50">
        <v>33180</v>
      </c>
      <c r="D12" s="50">
        <v>65017.87</v>
      </c>
    </row>
    <row r="13" spans="1:4" ht="30" x14ac:dyDescent="0.25">
      <c r="A13" s="3" t="s">
        <v>13</v>
      </c>
      <c r="B13" s="50">
        <v>65661.25</v>
      </c>
      <c r="C13" s="50">
        <v>33180</v>
      </c>
      <c r="D13" s="50">
        <v>65017.87</v>
      </c>
    </row>
    <row r="14" spans="1:4" ht="28.35" customHeight="1" x14ac:dyDescent="0.25">
      <c r="A14" s="68"/>
      <c r="B14" s="68"/>
      <c r="C14" s="68"/>
      <c r="D14" s="68"/>
    </row>
    <row r="15" spans="1:4" ht="28.35" customHeight="1" x14ac:dyDescent="0.25">
      <c r="A15" s="68"/>
      <c r="B15" s="68"/>
      <c r="C15" s="68"/>
      <c r="D15" s="68"/>
    </row>
    <row r="16" spans="1:4" ht="30" x14ac:dyDescent="0.25">
      <c r="A16" s="3" t="s">
        <v>17</v>
      </c>
      <c r="B16" s="3" t="s">
        <v>14</v>
      </c>
      <c r="C16" s="3" t="s">
        <v>15</v>
      </c>
      <c r="D16" s="3" t="s">
        <v>16</v>
      </c>
    </row>
    <row r="17" spans="1:4" ht="30" x14ac:dyDescent="0.25">
      <c r="A17" s="3" t="s">
        <v>18</v>
      </c>
      <c r="B17" s="3"/>
      <c r="C17" s="3"/>
      <c r="D17" s="3"/>
    </row>
    <row r="18" spans="1:4" ht="30" x14ac:dyDescent="0.25">
      <c r="A18" s="3" t="s">
        <v>19</v>
      </c>
      <c r="B18" s="3"/>
      <c r="C18" s="3"/>
      <c r="D18" s="3"/>
    </row>
    <row r="19" spans="1:4" ht="17.100000000000001" customHeight="1" x14ac:dyDescent="0.25">
      <c r="A19" s="5" t="s">
        <v>20</v>
      </c>
      <c r="B19" s="3"/>
      <c r="C19" s="3"/>
      <c r="D19" s="3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</sheetData>
  <mergeCells count="2">
    <mergeCell ref="A9:D10"/>
    <mergeCell ref="A14:D15"/>
  </mergeCells>
  <pageMargins left="0.7" right="0.7" top="1.3333333333333333" bottom="0.75" header="0.3" footer="0.3"/>
  <pageSetup paperSize="9" orientation="portrait" r:id="rId1"/>
  <headerFooter>
    <oddHeader xml:space="preserve">&amp;C&amp;"-,Podebljano"&amp;12
POLUGODIŠNJI IZVJEŠTAJ O IZVRŠENJU FINANCIJSKOG PLANA
 ZA 2023. GODINU
OPĆI DIO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715AF-0FAA-4E45-9850-A5A218C85F3F}">
  <dimension ref="A3:I21"/>
  <sheetViews>
    <sheetView view="pageLayout" zoomScaleNormal="100" workbookViewId="0">
      <selection activeCell="H11" sqref="H11"/>
    </sheetView>
  </sheetViews>
  <sheetFormatPr defaultColWidth="9.140625" defaultRowHeight="15" x14ac:dyDescent="0.25"/>
  <cols>
    <col min="2" max="6" width="8.140625" customWidth="1"/>
    <col min="7" max="7" width="10.5703125" customWidth="1"/>
    <col min="8" max="8" width="10.42578125" customWidth="1"/>
    <col min="9" max="9" width="9.140625" style="11"/>
  </cols>
  <sheetData>
    <row r="3" spans="1:9" ht="63" x14ac:dyDescent="0.25">
      <c r="A3" s="6" t="s">
        <v>21</v>
      </c>
      <c r="B3" s="68" t="s">
        <v>22</v>
      </c>
      <c r="C3" s="68"/>
      <c r="D3" s="68"/>
      <c r="E3" s="68"/>
      <c r="F3" s="68"/>
      <c r="G3" s="8" t="s">
        <v>1</v>
      </c>
      <c r="H3" s="6" t="s">
        <v>139</v>
      </c>
      <c r="I3" s="10" t="s">
        <v>23</v>
      </c>
    </row>
    <row r="4" spans="1:9" ht="30" customHeight="1" x14ac:dyDescent="0.25">
      <c r="A4" s="5">
        <v>63</v>
      </c>
      <c r="B4" s="68" t="s">
        <v>25</v>
      </c>
      <c r="C4" s="68"/>
      <c r="D4" s="68"/>
      <c r="E4" s="68"/>
      <c r="F4" s="68"/>
      <c r="G4" s="47">
        <f>SUM(G6:G7)</f>
        <v>629800</v>
      </c>
      <c r="H4" s="47">
        <f>SUM(H6:H7)</f>
        <v>281633.21999999997</v>
      </c>
      <c r="I4" s="9">
        <f t="shared" ref="I4:I21" si="0">H4/G4</f>
        <v>0.4471788186725944</v>
      </c>
    </row>
    <row r="5" spans="1:9" ht="30" customHeight="1" x14ac:dyDescent="0.25">
      <c r="A5" s="5">
        <v>636</v>
      </c>
      <c r="B5" s="68" t="s">
        <v>26</v>
      </c>
      <c r="C5" s="68"/>
      <c r="D5" s="68"/>
      <c r="E5" s="68"/>
      <c r="F5" s="68"/>
      <c r="G5" s="47">
        <f>SUM(G6:G7)</f>
        <v>629800</v>
      </c>
      <c r="H5" s="47">
        <f>SUM(H6:H7)</f>
        <v>281633.21999999997</v>
      </c>
      <c r="I5" s="9">
        <f t="shared" si="0"/>
        <v>0.4471788186725944</v>
      </c>
    </row>
    <row r="6" spans="1:9" ht="30" customHeight="1" x14ac:dyDescent="0.25">
      <c r="A6" s="5">
        <v>6361</v>
      </c>
      <c r="B6" s="68" t="s">
        <v>27</v>
      </c>
      <c r="C6" s="68"/>
      <c r="D6" s="68"/>
      <c r="E6" s="68"/>
      <c r="F6" s="68"/>
      <c r="G6" s="47">
        <v>629800</v>
      </c>
      <c r="H6" s="47">
        <v>281633.21999999997</v>
      </c>
      <c r="I6" s="9">
        <f t="shared" si="0"/>
        <v>0.4471788186725944</v>
      </c>
    </row>
    <row r="7" spans="1:9" ht="30" customHeight="1" x14ac:dyDescent="0.25">
      <c r="A7" s="5">
        <v>6362</v>
      </c>
      <c r="B7" s="68" t="s">
        <v>28</v>
      </c>
      <c r="C7" s="68"/>
      <c r="D7" s="68"/>
      <c r="E7" s="68"/>
      <c r="F7" s="68"/>
      <c r="G7" s="47">
        <v>0</v>
      </c>
      <c r="H7" s="47">
        <v>0</v>
      </c>
      <c r="I7" s="9">
        <v>0</v>
      </c>
    </row>
    <row r="8" spans="1:9" ht="30" customHeight="1" x14ac:dyDescent="0.25">
      <c r="A8" s="5">
        <v>65</v>
      </c>
      <c r="B8" s="68" t="s">
        <v>29</v>
      </c>
      <c r="C8" s="68"/>
      <c r="D8" s="68"/>
      <c r="E8" s="68"/>
      <c r="F8" s="68"/>
      <c r="G8" s="47">
        <f>SUM(G9)</f>
        <v>38840</v>
      </c>
      <c r="H8" s="47">
        <f>SUM(H9)</f>
        <v>21242.58</v>
      </c>
      <c r="I8" s="9">
        <f t="shared" si="0"/>
        <v>0.54692533470648819</v>
      </c>
    </row>
    <row r="9" spans="1:9" x14ac:dyDescent="0.25">
      <c r="A9" s="5">
        <v>652</v>
      </c>
      <c r="B9" s="68" t="s">
        <v>30</v>
      </c>
      <c r="C9" s="68"/>
      <c r="D9" s="68"/>
      <c r="E9" s="68"/>
      <c r="F9" s="68"/>
      <c r="G9" s="47">
        <f>SUM(G10)</f>
        <v>38840</v>
      </c>
      <c r="H9" s="47">
        <f>SUM(H10)</f>
        <v>21242.58</v>
      </c>
      <c r="I9" s="9">
        <f t="shared" si="0"/>
        <v>0.54692533470648819</v>
      </c>
    </row>
    <row r="10" spans="1:9" x14ac:dyDescent="0.25">
      <c r="A10" s="5">
        <v>6526</v>
      </c>
      <c r="B10" s="68" t="s">
        <v>31</v>
      </c>
      <c r="C10" s="68"/>
      <c r="D10" s="68"/>
      <c r="E10" s="68"/>
      <c r="F10" s="68"/>
      <c r="G10" s="47">
        <v>38840</v>
      </c>
      <c r="H10" s="47">
        <v>21242.58</v>
      </c>
      <c r="I10" s="9">
        <f t="shared" si="0"/>
        <v>0.54692533470648819</v>
      </c>
    </row>
    <row r="11" spans="1:9" ht="30" customHeight="1" x14ac:dyDescent="0.25">
      <c r="A11" s="5">
        <v>66</v>
      </c>
      <c r="B11" s="68" t="s">
        <v>32</v>
      </c>
      <c r="C11" s="68"/>
      <c r="D11" s="68"/>
      <c r="E11" s="68"/>
      <c r="F11" s="68"/>
      <c r="G11" s="47">
        <f>SUM(G12)</f>
        <v>3320</v>
      </c>
      <c r="H11" s="47">
        <f>SUM(H12)</f>
        <v>1749.24</v>
      </c>
      <c r="I11" s="9">
        <f t="shared" si="0"/>
        <v>0.52687951807228917</v>
      </c>
    </row>
    <row r="12" spans="1:9" ht="30" customHeight="1" x14ac:dyDescent="0.25">
      <c r="A12" s="5">
        <v>661</v>
      </c>
      <c r="B12" s="68" t="s">
        <v>33</v>
      </c>
      <c r="C12" s="68"/>
      <c r="D12" s="68"/>
      <c r="E12" s="68"/>
      <c r="F12" s="68"/>
      <c r="G12" s="47">
        <f>SUM(G13)</f>
        <v>3320</v>
      </c>
      <c r="H12" s="47">
        <f>SUM(H13)</f>
        <v>1749.24</v>
      </c>
      <c r="I12" s="9">
        <f t="shared" si="0"/>
        <v>0.52687951807228917</v>
      </c>
    </row>
    <row r="13" spans="1:9" x14ac:dyDescent="0.25">
      <c r="A13" s="5">
        <v>6615</v>
      </c>
      <c r="B13" s="68" t="s">
        <v>34</v>
      </c>
      <c r="C13" s="68"/>
      <c r="D13" s="68"/>
      <c r="E13" s="68"/>
      <c r="F13" s="68"/>
      <c r="G13" s="47">
        <v>3320</v>
      </c>
      <c r="H13" s="47">
        <v>1749.24</v>
      </c>
      <c r="I13" s="9">
        <f t="shared" si="0"/>
        <v>0.52687951807228917</v>
      </c>
    </row>
    <row r="14" spans="1:9" x14ac:dyDescent="0.25">
      <c r="A14" s="5">
        <v>67</v>
      </c>
      <c r="B14" s="68" t="s">
        <v>35</v>
      </c>
      <c r="C14" s="68"/>
      <c r="D14" s="68"/>
      <c r="E14" s="68"/>
      <c r="F14" s="68"/>
      <c r="G14" s="47">
        <f>SUM(G16:G17)</f>
        <v>57620</v>
      </c>
      <c r="H14" s="47">
        <f>SUM(H16:H17)</f>
        <v>36587.01</v>
      </c>
      <c r="I14" s="9">
        <f t="shared" si="0"/>
        <v>0.63497066990628259</v>
      </c>
    </row>
    <row r="15" spans="1:9" ht="30" customHeight="1" x14ac:dyDescent="0.25">
      <c r="A15" s="5">
        <v>671</v>
      </c>
      <c r="B15" s="68" t="s">
        <v>36</v>
      </c>
      <c r="C15" s="68"/>
      <c r="D15" s="68"/>
      <c r="E15" s="68"/>
      <c r="F15" s="68"/>
      <c r="G15" s="47">
        <f>SUM(G16:G17)</f>
        <v>57620</v>
      </c>
      <c r="H15" s="47">
        <f>SUM(H16:H17)</f>
        <v>36587.01</v>
      </c>
      <c r="I15" s="9">
        <f t="shared" si="0"/>
        <v>0.63497066990628259</v>
      </c>
    </row>
    <row r="16" spans="1:9" ht="30" customHeight="1" x14ac:dyDescent="0.25">
      <c r="A16" s="5">
        <v>6711</v>
      </c>
      <c r="B16" s="68" t="s">
        <v>37</v>
      </c>
      <c r="C16" s="68"/>
      <c r="D16" s="68"/>
      <c r="E16" s="68"/>
      <c r="F16" s="68"/>
      <c r="G16" s="47">
        <v>57620</v>
      </c>
      <c r="H16" s="47">
        <v>36587.01</v>
      </c>
      <c r="I16" s="9">
        <f t="shared" si="0"/>
        <v>0.63497066990628259</v>
      </c>
    </row>
    <row r="17" spans="1:9" s="2" customFormat="1" ht="30" customHeight="1" x14ac:dyDescent="0.25">
      <c r="A17" s="6">
        <v>6712</v>
      </c>
      <c r="B17" s="68" t="s">
        <v>38</v>
      </c>
      <c r="C17" s="68"/>
      <c r="D17" s="68"/>
      <c r="E17" s="68"/>
      <c r="F17" s="68"/>
      <c r="G17" s="50">
        <v>0</v>
      </c>
      <c r="H17" s="50">
        <v>0</v>
      </c>
      <c r="I17" s="10">
        <v>0</v>
      </c>
    </row>
    <row r="18" spans="1:9" x14ac:dyDescent="0.25">
      <c r="A18" s="5">
        <v>922</v>
      </c>
      <c r="B18" s="70" t="s">
        <v>135</v>
      </c>
      <c r="C18" s="70"/>
      <c r="D18" s="70"/>
      <c r="E18" s="70"/>
      <c r="F18" s="70"/>
      <c r="G18" s="47">
        <v>33180</v>
      </c>
      <c r="H18" s="47">
        <v>65017.87</v>
      </c>
      <c r="I18" s="9">
        <f t="shared" si="0"/>
        <v>1.9595500301386377</v>
      </c>
    </row>
    <row r="19" spans="1:9" x14ac:dyDescent="0.25">
      <c r="A19" s="5">
        <v>92211</v>
      </c>
      <c r="B19" s="70" t="s">
        <v>136</v>
      </c>
      <c r="C19" s="70"/>
      <c r="D19" s="70"/>
      <c r="E19" s="70"/>
      <c r="F19" s="70"/>
      <c r="G19" s="47">
        <v>33180</v>
      </c>
      <c r="H19" s="47">
        <v>65017.87</v>
      </c>
      <c r="I19" s="9">
        <f t="shared" si="0"/>
        <v>1.9595500301386377</v>
      </c>
    </row>
    <row r="20" spans="1:9" x14ac:dyDescent="0.25">
      <c r="A20" s="5"/>
      <c r="B20" s="69" t="s">
        <v>39</v>
      </c>
      <c r="C20" s="69"/>
      <c r="D20" s="69"/>
      <c r="E20" s="69"/>
      <c r="F20" s="69"/>
      <c r="G20" s="49">
        <f>SUM(G4+G8+G11+G14)</f>
        <v>729580</v>
      </c>
      <c r="H20" s="49">
        <f>SUM(H4+H8+H11+H14)</f>
        <v>341212.05</v>
      </c>
      <c r="I20" s="9">
        <f t="shared" si="0"/>
        <v>0.46768284492447709</v>
      </c>
    </row>
    <row r="21" spans="1:9" ht="30" customHeight="1" x14ac:dyDescent="0.25">
      <c r="A21" s="5"/>
      <c r="B21" s="69" t="s">
        <v>40</v>
      </c>
      <c r="C21" s="69"/>
      <c r="D21" s="69"/>
      <c r="E21" s="69"/>
      <c r="F21" s="69"/>
      <c r="G21" s="49">
        <f>SUM(G20+G18)</f>
        <v>762760</v>
      </c>
      <c r="H21" s="47">
        <f>SUM(H20+H18)</f>
        <v>406229.92</v>
      </c>
      <c r="I21" s="9">
        <f t="shared" si="0"/>
        <v>0.53257895012848078</v>
      </c>
    </row>
  </sheetData>
  <mergeCells count="19">
    <mergeCell ref="B21:F21"/>
    <mergeCell ref="B17:F17"/>
    <mergeCell ref="B18:F18"/>
    <mergeCell ref="B19:F19"/>
    <mergeCell ref="B20:F20"/>
    <mergeCell ref="B3:F3"/>
    <mergeCell ref="B4:F4"/>
    <mergeCell ref="B5:F5"/>
    <mergeCell ref="B6:F6"/>
    <mergeCell ref="B7:F7"/>
    <mergeCell ref="B14:F14"/>
    <mergeCell ref="B15:F15"/>
    <mergeCell ref="B16:F16"/>
    <mergeCell ref="B8:F8"/>
    <mergeCell ref="B9:F9"/>
    <mergeCell ref="B10:F10"/>
    <mergeCell ref="B11:F11"/>
    <mergeCell ref="B12:F12"/>
    <mergeCell ref="B13:F13"/>
  </mergeCells>
  <pageMargins left="0.7" right="0.7" top="0.75" bottom="0.75" header="0.3" footer="0.3"/>
  <pageSetup paperSize="9" orientation="portrait" r:id="rId1"/>
  <headerFooter alignWithMargins="0">
    <oddHeader xml:space="preserve">&amp;C&amp;"-,Podebljano"&amp;12PRIHODI I PRIMICI PO EKONOMSKOJ KLASIFIKACIJI
OPĆI DIO&amp;"-,Uobičajeno"&amp;11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D486-2FEE-4B1C-80E5-75A8351CBD64}">
  <dimension ref="A3:I24"/>
  <sheetViews>
    <sheetView view="pageLayout" zoomScaleNormal="100" workbookViewId="0">
      <selection activeCell="I3" sqref="I3"/>
    </sheetView>
  </sheetViews>
  <sheetFormatPr defaultColWidth="9.140625" defaultRowHeight="15" x14ac:dyDescent="0.25"/>
  <cols>
    <col min="1" max="1" width="7.5703125" customWidth="1"/>
    <col min="2" max="6" width="8.7109375" customWidth="1"/>
    <col min="7" max="7" width="10.42578125" customWidth="1"/>
    <col min="8" max="8" width="10.5703125" customWidth="1"/>
    <col min="9" max="9" width="8.140625" customWidth="1"/>
  </cols>
  <sheetData>
    <row r="3" spans="1:9" s="14" customFormat="1" ht="45" x14ac:dyDescent="0.25">
      <c r="A3" s="20" t="s">
        <v>42</v>
      </c>
      <c r="B3" s="74" t="s">
        <v>41</v>
      </c>
      <c r="C3" s="75"/>
      <c r="D3" s="75"/>
      <c r="E3" s="75"/>
      <c r="F3" s="76"/>
      <c r="G3" s="6" t="s">
        <v>43</v>
      </c>
      <c r="H3" s="6" t="s">
        <v>138</v>
      </c>
      <c r="I3" s="6" t="s">
        <v>23</v>
      </c>
    </row>
    <row r="4" spans="1:9" ht="28.35" customHeight="1" x14ac:dyDescent="0.25">
      <c r="A4" s="22" t="s">
        <v>44</v>
      </c>
      <c r="B4" s="71" t="s">
        <v>45</v>
      </c>
      <c r="C4" s="72"/>
      <c r="D4" s="72"/>
      <c r="E4" s="72"/>
      <c r="F4" s="73"/>
      <c r="G4" s="17"/>
      <c r="H4" s="17"/>
      <c r="I4" s="15"/>
    </row>
    <row r="5" spans="1:9" ht="28.35" customHeight="1" x14ac:dyDescent="0.25">
      <c r="A5" s="16"/>
      <c r="B5" s="77" t="s">
        <v>46</v>
      </c>
      <c r="C5" s="78"/>
      <c r="D5" s="78"/>
      <c r="E5" s="78"/>
      <c r="F5" s="79"/>
      <c r="G5" s="17">
        <v>57620</v>
      </c>
      <c r="H5" s="17">
        <v>36587.01</v>
      </c>
      <c r="I5" s="56">
        <f>H5/G5*100</f>
        <v>63.497066990628262</v>
      </c>
    </row>
    <row r="6" spans="1:9" ht="28.35" customHeight="1" x14ac:dyDescent="0.25">
      <c r="A6" s="16"/>
      <c r="B6" s="77" t="s">
        <v>47</v>
      </c>
      <c r="C6" s="78"/>
      <c r="D6" s="78"/>
      <c r="E6" s="78"/>
      <c r="F6" s="79"/>
      <c r="G6" s="17">
        <v>57620</v>
      </c>
      <c r="H6" s="17">
        <v>42088.73</v>
      </c>
      <c r="I6" s="56">
        <f>H6/G6*100</f>
        <v>73.045348837209318</v>
      </c>
    </row>
    <row r="7" spans="1:9" ht="28.35" customHeight="1" x14ac:dyDescent="0.25">
      <c r="A7" s="16" t="s">
        <v>48</v>
      </c>
      <c r="B7" s="77" t="s">
        <v>49</v>
      </c>
      <c r="C7" s="78"/>
      <c r="D7" s="78"/>
      <c r="E7" s="78"/>
      <c r="F7" s="79"/>
      <c r="G7" s="17"/>
      <c r="H7" s="17"/>
      <c r="I7" s="56"/>
    </row>
    <row r="8" spans="1:9" ht="28.35" customHeight="1" x14ac:dyDescent="0.25">
      <c r="A8" s="23" t="s">
        <v>50</v>
      </c>
      <c r="B8" s="71" t="s">
        <v>51</v>
      </c>
      <c r="C8" s="72"/>
      <c r="D8" s="72"/>
      <c r="E8" s="72"/>
      <c r="F8" s="73"/>
      <c r="G8" s="17"/>
      <c r="H8" s="17"/>
      <c r="I8" s="56"/>
    </row>
    <row r="9" spans="1:9" ht="28.35" customHeight="1" x14ac:dyDescent="0.25">
      <c r="A9" s="21"/>
      <c r="B9" s="77" t="s">
        <v>46</v>
      </c>
      <c r="C9" s="78"/>
      <c r="D9" s="78"/>
      <c r="E9" s="78"/>
      <c r="F9" s="79"/>
      <c r="G9" s="17">
        <v>3320</v>
      </c>
      <c r="H9" s="17">
        <v>1749.24</v>
      </c>
      <c r="I9" s="56">
        <f>H9/G9*100</f>
        <v>52.687951807228913</v>
      </c>
    </row>
    <row r="10" spans="1:9" ht="28.35" customHeight="1" x14ac:dyDescent="0.25">
      <c r="A10" s="21"/>
      <c r="B10" s="77" t="s">
        <v>47</v>
      </c>
      <c r="C10" s="78"/>
      <c r="D10" s="78"/>
      <c r="E10" s="78"/>
      <c r="F10" s="79"/>
      <c r="G10" s="17">
        <v>3320</v>
      </c>
      <c r="H10" s="17">
        <v>1549.65</v>
      </c>
      <c r="I10" s="56">
        <f>H10/G10*100</f>
        <v>46.67620481927711</v>
      </c>
    </row>
    <row r="11" spans="1:9" ht="28.35" customHeight="1" x14ac:dyDescent="0.25">
      <c r="A11" s="21" t="s">
        <v>52</v>
      </c>
      <c r="B11" s="77" t="s">
        <v>53</v>
      </c>
      <c r="C11" s="78"/>
      <c r="D11" s="78"/>
      <c r="E11" s="78"/>
      <c r="F11" s="79"/>
      <c r="G11" s="17"/>
      <c r="H11" s="17"/>
      <c r="I11" s="56"/>
    </row>
    <row r="12" spans="1:9" ht="28.35" customHeight="1" x14ac:dyDescent="0.25">
      <c r="A12" s="23" t="s">
        <v>54</v>
      </c>
      <c r="B12" s="71" t="s">
        <v>55</v>
      </c>
      <c r="C12" s="72"/>
      <c r="D12" s="72"/>
      <c r="E12" s="72"/>
      <c r="F12" s="73"/>
      <c r="G12" s="17"/>
      <c r="H12" s="17"/>
      <c r="I12" s="56"/>
    </row>
    <row r="13" spans="1:9" ht="28.35" customHeight="1" x14ac:dyDescent="0.25">
      <c r="A13" s="21"/>
      <c r="B13" s="77" t="s">
        <v>46</v>
      </c>
      <c r="C13" s="78"/>
      <c r="D13" s="78"/>
      <c r="E13" s="78"/>
      <c r="F13" s="79"/>
      <c r="G13" s="17">
        <v>38840</v>
      </c>
      <c r="H13" s="17">
        <v>21242.58</v>
      </c>
      <c r="I13" s="56">
        <f>H13/G13*100</f>
        <v>54.692533470648819</v>
      </c>
    </row>
    <row r="14" spans="1:9" ht="28.35" customHeight="1" x14ac:dyDescent="0.25">
      <c r="A14" s="21"/>
      <c r="B14" s="77" t="s">
        <v>47</v>
      </c>
      <c r="C14" s="78"/>
      <c r="D14" s="78"/>
      <c r="E14" s="78"/>
      <c r="F14" s="79"/>
      <c r="G14" s="17">
        <v>72020</v>
      </c>
      <c r="H14" s="17">
        <v>10721.8</v>
      </c>
      <c r="I14" s="56">
        <f>H14/G14*100</f>
        <v>14.887253540683144</v>
      </c>
    </row>
    <row r="15" spans="1:9" ht="28.35" customHeight="1" x14ac:dyDescent="0.25">
      <c r="A15" s="21" t="s">
        <v>56</v>
      </c>
      <c r="B15" s="77" t="s">
        <v>53</v>
      </c>
      <c r="C15" s="78"/>
      <c r="D15" s="78"/>
      <c r="E15" s="78"/>
      <c r="F15" s="79"/>
      <c r="G15" s="17"/>
      <c r="H15" s="17"/>
      <c r="I15" s="56"/>
    </row>
    <row r="16" spans="1:9" ht="28.35" customHeight="1" x14ac:dyDescent="0.25">
      <c r="A16" s="24" t="s">
        <v>57</v>
      </c>
      <c r="B16" s="71" t="s">
        <v>58</v>
      </c>
      <c r="C16" s="72"/>
      <c r="D16" s="72"/>
      <c r="E16" s="72"/>
      <c r="F16" s="73"/>
      <c r="G16" s="17"/>
      <c r="H16" s="17"/>
      <c r="I16" s="56"/>
    </row>
    <row r="17" spans="1:9" ht="28.35" customHeight="1" x14ac:dyDescent="0.25">
      <c r="A17" s="18"/>
      <c r="B17" s="77" t="s">
        <v>46</v>
      </c>
      <c r="C17" s="78"/>
      <c r="D17" s="78"/>
      <c r="E17" s="78"/>
      <c r="F17" s="79"/>
      <c r="G17" s="17">
        <v>629800</v>
      </c>
      <c r="H17" s="17">
        <v>281633.21999999997</v>
      </c>
      <c r="I17" s="56">
        <f>H17/G17*100</f>
        <v>44.717881867259443</v>
      </c>
    </row>
    <row r="18" spans="1:9" ht="28.35" customHeight="1" x14ac:dyDescent="0.25">
      <c r="A18" s="18"/>
      <c r="B18" s="77" t="s">
        <v>47</v>
      </c>
      <c r="C18" s="78"/>
      <c r="D18" s="78"/>
      <c r="E18" s="78"/>
      <c r="F18" s="79"/>
      <c r="G18" s="17">
        <v>629800</v>
      </c>
      <c r="H18" s="17">
        <v>281633.21999999997</v>
      </c>
      <c r="I18" s="56">
        <f>H18/G18*100</f>
        <v>44.717881867259443</v>
      </c>
    </row>
    <row r="19" spans="1:9" ht="28.35" customHeight="1" x14ac:dyDescent="0.25">
      <c r="A19" s="21" t="s">
        <v>59</v>
      </c>
      <c r="B19" s="77" t="s">
        <v>53</v>
      </c>
      <c r="C19" s="78"/>
      <c r="D19" s="78"/>
      <c r="E19" s="78"/>
      <c r="F19" s="79"/>
      <c r="G19" s="17"/>
      <c r="H19" s="17"/>
      <c r="I19" s="56"/>
    </row>
    <row r="20" spans="1:9" ht="28.35" customHeight="1" x14ac:dyDescent="0.25">
      <c r="A20" s="18"/>
      <c r="B20" s="71" t="s">
        <v>62</v>
      </c>
      <c r="C20" s="72"/>
      <c r="D20" s="72"/>
      <c r="E20" s="72"/>
      <c r="F20" s="73"/>
      <c r="G20" s="17">
        <f>SUM(G5+G9+G13+G17)</f>
        <v>729580</v>
      </c>
      <c r="H20" s="17">
        <f>SUM(H5+H9+H13+H17)</f>
        <v>341212.05</v>
      </c>
      <c r="I20" s="56">
        <f>H20/G20*100</f>
        <v>46.768284492447712</v>
      </c>
    </row>
    <row r="21" spans="1:9" ht="28.35" customHeight="1" x14ac:dyDescent="0.25">
      <c r="A21" s="18"/>
      <c r="B21" s="71" t="s">
        <v>60</v>
      </c>
      <c r="C21" s="72"/>
      <c r="D21" s="72"/>
      <c r="E21" s="72"/>
      <c r="F21" s="73"/>
      <c r="G21" s="17">
        <f>SUM(G6+G10+G14+G18)</f>
        <v>762760</v>
      </c>
      <c r="H21" s="17">
        <f>SUM(H6+H10+H14+H18)</f>
        <v>335993.39999999997</v>
      </c>
      <c r="I21" s="56">
        <f>H21/G21*100</f>
        <v>44.049687975247778</v>
      </c>
    </row>
    <row r="22" spans="1:9" ht="28.35" customHeight="1" x14ac:dyDescent="0.25">
      <c r="A22" s="18"/>
      <c r="B22" s="74" t="s">
        <v>61</v>
      </c>
      <c r="C22" s="75"/>
      <c r="D22" s="75"/>
      <c r="E22" s="75"/>
      <c r="F22" s="76"/>
      <c r="G22" s="17">
        <v>33180</v>
      </c>
      <c r="H22" s="17"/>
      <c r="I22" s="56"/>
    </row>
    <row r="23" spans="1:9" x14ac:dyDescent="0.25">
      <c r="A23" s="80"/>
      <c r="B23" s="81"/>
      <c r="C23" s="81"/>
      <c r="D23" s="81"/>
      <c r="E23" s="81"/>
      <c r="F23" s="81"/>
      <c r="G23" s="81"/>
      <c r="H23" s="81"/>
      <c r="I23" s="82"/>
    </row>
    <row r="24" spans="1:9" x14ac:dyDescent="0.25">
      <c r="A24" s="83"/>
      <c r="B24" s="84"/>
      <c r="C24" s="84"/>
      <c r="D24" s="84"/>
      <c r="E24" s="84"/>
      <c r="F24" s="84"/>
      <c r="G24" s="84"/>
      <c r="H24" s="84"/>
      <c r="I24" s="85"/>
    </row>
  </sheetData>
  <mergeCells count="21">
    <mergeCell ref="A23:I24"/>
    <mergeCell ref="B17:F17"/>
    <mergeCell ref="B18:F18"/>
    <mergeCell ref="B19:F19"/>
    <mergeCell ref="B20:F20"/>
    <mergeCell ref="B21:F21"/>
    <mergeCell ref="B22:F22"/>
    <mergeCell ref="B16:F16"/>
    <mergeCell ref="B3:F3"/>
    <mergeCell ref="B4:F4"/>
    <mergeCell ref="B8:F8"/>
    <mergeCell ref="B7:F7"/>
    <mergeCell ref="B6:F6"/>
    <mergeCell ref="B5:F5"/>
    <mergeCell ref="B9:F9"/>
    <mergeCell ref="B10:F10"/>
    <mergeCell ref="B11:F11"/>
    <mergeCell ref="B12:F12"/>
    <mergeCell ref="B13:F13"/>
    <mergeCell ref="B14:F14"/>
    <mergeCell ref="B15:F15"/>
  </mergeCells>
  <pageMargins left="0.7" right="0.7" top="0.75" bottom="0.75" header="0.3" footer="0.3"/>
  <pageSetup paperSize="9" orientation="portrait" r:id="rId1"/>
  <headerFooter>
    <oddHeader xml:space="preserve">&amp;C&amp;"-,Podebljano"&amp;14PREGLED UKUPNIH PRIHODA I RASHODA PO IZVORIMA FINANCIRANJA
OPĆI DIO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937D-5690-4A3E-97FF-BB9853FDDEDC}">
  <dimension ref="A1:I35"/>
  <sheetViews>
    <sheetView tabSelected="1" view="pageLayout" topLeftCell="A14" zoomScaleNormal="100" workbookViewId="0">
      <selection activeCell="H35" sqref="H35"/>
    </sheetView>
  </sheetViews>
  <sheetFormatPr defaultColWidth="9.140625" defaultRowHeight="15" x14ac:dyDescent="0.25"/>
  <cols>
    <col min="1" max="1" width="9.140625" style="28"/>
    <col min="2" max="6" width="8.7109375" customWidth="1"/>
    <col min="7" max="8" width="10.28515625" customWidth="1"/>
    <col min="9" max="9" width="8.7109375" customWidth="1"/>
  </cols>
  <sheetData>
    <row r="1" spans="1:9" x14ac:dyDescent="0.25">
      <c r="A1" s="89" t="s">
        <v>63</v>
      </c>
      <c r="B1" s="89"/>
      <c r="C1" s="89"/>
      <c r="D1" s="89"/>
      <c r="E1" s="89"/>
      <c r="F1" s="89"/>
    </row>
    <row r="2" spans="1:9" x14ac:dyDescent="0.25">
      <c r="A2" s="89" t="s">
        <v>64</v>
      </c>
      <c r="B2" s="89"/>
      <c r="C2" s="89"/>
      <c r="D2" s="89"/>
      <c r="E2" s="89"/>
      <c r="F2" s="89"/>
      <c r="G2" s="89"/>
    </row>
    <row r="3" spans="1:9" x14ac:dyDescent="0.25">
      <c r="A3" s="90" t="s">
        <v>65</v>
      </c>
      <c r="B3" s="90"/>
      <c r="C3" s="90"/>
      <c r="D3" s="90"/>
      <c r="E3" s="90"/>
      <c r="F3" s="90"/>
      <c r="G3" s="90"/>
    </row>
    <row r="4" spans="1:9" ht="45.2" customHeight="1" x14ac:dyDescent="0.25">
      <c r="A4" s="26" t="s">
        <v>66</v>
      </c>
      <c r="B4" s="77" t="s">
        <v>22</v>
      </c>
      <c r="C4" s="78"/>
      <c r="D4" s="78"/>
      <c r="E4" s="78"/>
      <c r="F4" s="79"/>
      <c r="G4" s="26" t="s">
        <v>1</v>
      </c>
      <c r="H4" s="26" t="s">
        <v>24</v>
      </c>
      <c r="I4" s="13" t="s">
        <v>23</v>
      </c>
    </row>
    <row r="5" spans="1:9" x14ac:dyDescent="0.25">
      <c r="A5" s="29">
        <v>32</v>
      </c>
      <c r="B5" s="91" t="s">
        <v>67</v>
      </c>
      <c r="C5" s="92"/>
      <c r="D5" s="92"/>
      <c r="E5" s="92"/>
      <c r="F5" s="93"/>
      <c r="G5" s="47">
        <f>SUM(G6+G8+G13+G21)</f>
        <v>57620</v>
      </c>
      <c r="H5" s="47">
        <f>SUM(H6+H8+H13+H21)</f>
        <v>42088.73</v>
      </c>
      <c r="I5" s="45">
        <f t="shared" ref="I5:I24" si="0">H5/G5</f>
        <v>0.73045348837209312</v>
      </c>
    </row>
    <row r="6" spans="1:9" x14ac:dyDescent="0.25">
      <c r="A6" s="25">
        <v>321</v>
      </c>
      <c r="B6" s="94" t="s">
        <v>68</v>
      </c>
      <c r="C6" s="95"/>
      <c r="D6" s="95"/>
      <c r="E6" s="95"/>
      <c r="F6" s="96"/>
      <c r="G6" s="47">
        <f>SUM(G7)</f>
        <v>42951</v>
      </c>
      <c r="H6" s="47">
        <f>SUM(H7)</f>
        <v>31829.09</v>
      </c>
      <c r="I6" s="45">
        <f t="shared" si="0"/>
        <v>0.74105585434564969</v>
      </c>
    </row>
    <row r="7" spans="1:9" x14ac:dyDescent="0.25">
      <c r="A7" s="25">
        <v>3212</v>
      </c>
      <c r="B7" s="94" t="s">
        <v>69</v>
      </c>
      <c r="C7" s="95"/>
      <c r="D7" s="95"/>
      <c r="E7" s="95"/>
      <c r="F7" s="96"/>
      <c r="G7" s="47">
        <v>42951</v>
      </c>
      <c r="H7" s="47">
        <v>31829.09</v>
      </c>
      <c r="I7" s="45">
        <f t="shared" si="0"/>
        <v>0.74105585434564969</v>
      </c>
    </row>
    <row r="8" spans="1:9" x14ac:dyDescent="0.25">
      <c r="A8" s="25">
        <v>322</v>
      </c>
      <c r="B8" s="94" t="s">
        <v>70</v>
      </c>
      <c r="C8" s="95"/>
      <c r="D8" s="95"/>
      <c r="E8" s="95"/>
      <c r="F8" s="96"/>
      <c r="G8" s="47">
        <f>SUM(G9:G12)</f>
        <v>6610</v>
      </c>
      <c r="H8" s="47">
        <f>SUM(H9:H12)</f>
        <v>4073.0699999999997</v>
      </c>
      <c r="I8" s="45">
        <f t="shared" si="0"/>
        <v>0.61619818456883502</v>
      </c>
    </row>
    <row r="9" spans="1:9" x14ac:dyDescent="0.25">
      <c r="A9" s="25">
        <v>3221</v>
      </c>
      <c r="B9" s="94" t="s">
        <v>71</v>
      </c>
      <c r="C9" s="95"/>
      <c r="D9" s="95"/>
      <c r="E9" s="95"/>
      <c r="F9" s="96"/>
      <c r="G9" s="47">
        <v>800</v>
      </c>
      <c r="H9" s="47">
        <v>733.43</v>
      </c>
      <c r="I9" s="45">
        <f t="shared" si="0"/>
        <v>0.91678749999999998</v>
      </c>
    </row>
    <row r="10" spans="1:9" x14ac:dyDescent="0.25">
      <c r="A10" s="25">
        <v>3223</v>
      </c>
      <c r="B10" s="94" t="s">
        <v>72</v>
      </c>
      <c r="C10" s="95"/>
      <c r="D10" s="95"/>
      <c r="E10" s="95"/>
      <c r="F10" s="96"/>
      <c r="G10" s="47">
        <v>5810</v>
      </c>
      <c r="H10" s="47">
        <v>3339.64</v>
      </c>
      <c r="I10" s="45">
        <f t="shared" si="0"/>
        <v>0.57480895008605848</v>
      </c>
    </row>
    <row r="11" spans="1:9" x14ac:dyDescent="0.25">
      <c r="A11" s="25">
        <v>3224</v>
      </c>
      <c r="B11" s="94" t="s">
        <v>73</v>
      </c>
      <c r="C11" s="95"/>
      <c r="D11" s="95"/>
      <c r="E11" s="95"/>
      <c r="F11" s="96"/>
      <c r="G11" s="47">
        <v>0</v>
      </c>
      <c r="H11" s="47">
        <v>0</v>
      </c>
      <c r="I11" s="45"/>
    </row>
    <row r="12" spans="1:9" x14ac:dyDescent="0.25">
      <c r="A12" s="25">
        <v>3225</v>
      </c>
      <c r="B12" s="86" t="s">
        <v>74</v>
      </c>
      <c r="C12" s="87"/>
      <c r="D12" s="87"/>
      <c r="E12" s="87"/>
      <c r="F12" s="88"/>
      <c r="G12" s="47">
        <v>0</v>
      </c>
      <c r="H12" s="47">
        <v>0</v>
      </c>
      <c r="I12" s="45"/>
    </row>
    <row r="13" spans="1:9" x14ac:dyDescent="0.25">
      <c r="A13" s="25">
        <v>323</v>
      </c>
      <c r="B13" s="86" t="s">
        <v>75</v>
      </c>
      <c r="C13" s="87"/>
      <c r="D13" s="87"/>
      <c r="E13" s="87"/>
      <c r="F13" s="88"/>
      <c r="G13" s="47">
        <f>SUM(G14:G20)</f>
        <v>7699</v>
      </c>
      <c r="H13" s="47">
        <f>SUM(H14:H20)</f>
        <v>5826.57</v>
      </c>
      <c r="I13" s="45">
        <f t="shared" si="0"/>
        <v>0.75679568775165607</v>
      </c>
    </row>
    <row r="14" spans="1:9" x14ac:dyDescent="0.25">
      <c r="A14" s="25">
        <v>3231</v>
      </c>
      <c r="B14" s="86" t="s">
        <v>76</v>
      </c>
      <c r="C14" s="87"/>
      <c r="D14" s="87"/>
      <c r="E14" s="87"/>
      <c r="F14" s="88"/>
      <c r="G14" s="47">
        <v>1500</v>
      </c>
      <c r="H14" s="47">
        <v>1080.93</v>
      </c>
      <c r="I14" s="45">
        <f t="shared" si="0"/>
        <v>0.72062000000000004</v>
      </c>
    </row>
    <row r="15" spans="1:9" x14ac:dyDescent="0.25">
      <c r="A15" s="25">
        <v>3232</v>
      </c>
      <c r="B15" s="86" t="s">
        <v>81</v>
      </c>
      <c r="C15" s="87"/>
      <c r="D15" s="87"/>
      <c r="E15" s="87"/>
      <c r="F15" s="88"/>
      <c r="G15" s="47">
        <v>2900</v>
      </c>
      <c r="H15" s="47">
        <v>2025.36</v>
      </c>
      <c r="I15" s="45">
        <f t="shared" si="0"/>
        <v>0.69840000000000002</v>
      </c>
    </row>
    <row r="16" spans="1:9" x14ac:dyDescent="0.25">
      <c r="A16" s="25">
        <v>3234</v>
      </c>
      <c r="B16" s="86" t="s">
        <v>82</v>
      </c>
      <c r="C16" s="87"/>
      <c r="D16" s="87"/>
      <c r="E16" s="87"/>
      <c r="F16" s="88"/>
      <c r="G16" s="47">
        <v>0</v>
      </c>
      <c r="H16" s="47">
        <v>0</v>
      </c>
      <c r="I16" s="45"/>
    </row>
    <row r="17" spans="1:9" x14ac:dyDescent="0.25">
      <c r="A17" s="25">
        <v>3236</v>
      </c>
      <c r="B17" s="86" t="s">
        <v>83</v>
      </c>
      <c r="C17" s="87"/>
      <c r="D17" s="87"/>
      <c r="E17" s="87"/>
      <c r="F17" s="88"/>
      <c r="G17" s="47">
        <v>1911.24</v>
      </c>
      <c r="H17" s="47">
        <v>1911.24</v>
      </c>
      <c r="I17" s="45">
        <f t="shared" si="0"/>
        <v>1</v>
      </c>
    </row>
    <row r="18" spans="1:9" x14ac:dyDescent="0.25">
      <c r="A18" s="25">
        <v>3237</v>
      </c>
      <c r="B18" s="86" t="s">
        <v>84</v>
      </c>
      <c r="C18" s="87"/>
      <c r="D18" s="87"/>
      <c r="E18" s="87"/>
      <c r="F18" s="88"/>
      <c r="G18" s="47">
        <v>487.76</v>
      </c>
      <c r="H18" s="47">
        <v>209.04</v>
      </c>
      <c r="I18" s="45">
        <f t="shared" si="0"/>
        <v>0.42857142857142855</v>
      </c>
    </row>
    <row r="19" spans="1:9" x14ac:dyDescent="0.25">
      <c r="A19" s="25">
        <v>3238</v>
      </c>
      <c r="B19" s="86" t="s">
        <v>85</v>
      </c>
      <c r="C19" s="87"/>
      <c r="D19" s="87"/>
      <c r="E19" s="87"/>
      <c r="F19" s="88"/>
      <c r="G19" s="47">
        <v>900</v>
      </c>
      <c r="H19" s="47">
        <v>600</v>
      </c>
      <c r="I19" s="45">
        <f t="shared" si="0"/>
        <v>0.66666666666666663</v>
      </c>
    </row>
    <row r="20" spans="1:9" x14ac:dyDescent="0.25">
      <c r="A20" s="25">
        <v>3239</v>
      </c>
      <c r="B20" s="86" t="s">
        <v>86</v>
      </c>
      <c r="C20" s="87"/>
      <c r="D20" s="87"/>
      <c r="E20" s="87"/>
      <c r="F20" s="88"/>
      <c r="G20" s="47"/>
      <c r="H20" s="47"/>
      <c r="I20" s="45"/>
    </row>
    <row r="21" spans="1:9" x14ac:dyDescent="0.25">
      <c r="A21" s="25">
        <v>329</v>
      </c>
      <c r="B21" s="86" t="s">
        <v>87</v>
      </c>
      <c r="C21" s="87"/>
      <c r="D21" s="87"/>
      <c r="E21" s="87"/>
      <c r="F21" s="88"/>
      <c r="G21" s="47">
        <f>SUM(G22:G23)</f>
        <v>360</v>
      </c>
      <c r="H21" s="47">
        <f>SUM(H22:H23)</f>
        <v>360</v>
      </c>
      <c r="I21" s="45">
        <f t="shared" si="0"/>
        <v>1</v>
      </c>
    </row>
    <row r="22" spans="1:9" x14ac:dyDescent="0.25">
      <c r="A22" s="25">
        <v>3294</v>
      </c>
      <c r="B22" s="86" t="s">
        <v>88</v>
      </c>
      <c r="C22" s="87"/>
      <c r="D22" s="87"/>
      <c r="E22" s="87"/>
      <c r="F22" s="88"/>
      <c r="G22" s="47">
        <v>360</v>
      </c>
      <c r="H22" s="47">
        <v>360</v>
      </c>
      <c r="I22" s="45">
        <f t="shared" si="0"/>
        <v>1</v>
      </c>
    </row>
    <row r="23" spans="1:9" x14ac:dyDescent="0.25">
      <c r="A23" s="25">
        <v>3299</v>
      </c>
      <c r="B23" s="86" t="s">
        <v>87</v>
      </c>
      <c r="C23" s="87"/>
      <c r="D23" s="87"/>
      <c r="E23" s="87"/>
      <c r="F23" s="88"/>
      <c r="G23" s="47">
        <v>0</v>
      </c>
      <c r="H23" s="47">
        <v>0</v>
      </c>
      <c r="I23" s="45"/>
    </row>
    <row r="24" spans="1:9" x14ac:dyDescent="0.25">
      <c r="A24" s="25"/>
      <c r="B24" s="86" t="s">
        <v>77</v>
      </c>
      <c r="C24" s="87"/>
      <c r="D24" s="87"/>
      <c r="E24" s="87"/>
      <c r="F24" s="88"/>
      <c r="G24" s="47">
        <f>SUM(G5)</f>
        <v>57620</v>
      </c>
      <c r="H24" s="47">
        <f>SUM(H5)</f>
        <v>42088.73</v>
      </c>
      <c r="I24" s="45">
        <f t="shared" si="0"/>
        <v>0.73045348837209312</v>
      </c>
    </row>
    <row r="26" spans="1:9" x14ac:dyDescent="0.25">
      <c r="A26" s="100" t="s">
        <v>78</v>
      </c>
      <c r="B26" s="89"/>
      <c r="C26" s="89"/>
      <c r="D26" s="89"/>
      <c r="E26" s="89"/>
      <c r="F26" s="89"/>
      <c r="G26" s="89"/>
    </row>
    <row r="27" spans="1:9" x14ac:dyDescent="0.25">
      <c r="A27" s="100" t="s">
        <v>79</v>
      </c>
      <c r="B27" s="89"/>
      <c r="C27" s="89"/>
      <c r="D27" s="89"/>
      <c r="E27" s="89"/>
      <c r="F27" s="89"/>
      <c r="G27" s="89"/>
    </row>
    <row r="28" spans="1:9" x14ac:dyDescent="0.25">
      <c r="A28" s="101" t="s">
        <v>80</v>
      </c>
      <c r="B28" s="90"/>
      <c r="C28" s="90"/>
      <c r="D28" s="90"/>
      <c r="E28" s="90"/>
      <c r="F28" s="90"/>
    </row>
    <row r="29" spans="1:9" ht="45" customHeight="1" x14ac:dyDescent="0.25">
      <c r="A29" s="26" t="s">
        <v>66</v>
      </c>
      <c r="B29" s="77" t="s">
        <v>22</v>
      </c>
      <c r="C29" s="78"/>
      <c r="D29" s="78"/>
      <c r="E29" s="78"/>
      <c r="F29" s="79"/>
      <c r="G29" s="30" t="s">
        <v>1</v>
      </c>
      <c r="H29" s="27" t="s">
        <v>24</v>
      </c>
      <c r="I29" s="27" t="s">
        <v>23</v>
      </c>
    </row>
    <row r="30" spans="1:9" x14ac:dyDescent="0.25">
      <c r="A30" s="25">
        <v>42</v>
      </c>
      <c r="B30" s="94" t="s">
        <v>90</v>
      </c>
      <c r="C30" s="95"/>
      <c r="D30" s="95"/>
      <c r="E30" s="95"/>
      <c r="F30" s="96"/>
      <c r="G30" s="17">
        <f>SUM(G31)</f>
        <v>0</v>
      </c>
      <c r="H30" s="19">
        <f>SUM(H31)</f>
        <v>0</v>
      </c>
      <c r="I30" s="46"/>
    </row>
    <row r="31" spans="1:9" x14ac:dyDescent="0.25">
      <c r="A31" s="25">
        <v>424</v>
      </c>
      <c r="B31" s="94" t="s">
        <v>91</v>
      </c>
      <c r="C31" s="95"/>
      <c r="D31" s="95"/>
      <c r="E31" s="95"/>
      <c r="F31" s="96"/>
      <c r="G31" s="17">
        <f>SUM(G32)</f>
        <v>0</v>
      </c>
      <c r="H31" s="19">
        <f>SUM(H32)</f>
        <v>0</v>
      </c>
      <c r="I31" s="46"/>
    </row>
    <row r="32" spans="1:9" x14ac:dyDescent="0.25">
      <c r="A32" s="25">
        <v>4241</v>
      </c>
      <c r="B32" s="94" t="s">
        <v>92</v>
      </c>
      <c r="C32" s="95"/>
      <c r="D32" s="95"/>
      <c r="E32" s="95"/>
      <c r="F32" s="96"/>
      <c r="G32" s="17">
        <v>0</v>
      </c>
      <c r="H32" s="19">
        <v>0</v>
      </c>
      <c r="I32" s="46"/>
    </row>
    <row r="33" spans="1:9" x14ac:dyDescent="0.25">
      <c r="A33" s="25"/>
      <c r="B33" s="94" t="s">
        <v>126</v>
      </c>
      <c r="C33" s="95"/>
      <c r="D33" s="95"/>
      <c r="E33" s="95"/>
      <c r="F33" s="96"/>
      <c r="G33" s="17">
        <f>SUM(G30)</f>
        <v>0</v>
      </c>
      <c r="H33" s="19">
        <f>SUM(H30)</f>
        <v>0</v>
      </c>
      <c r="I33" s="46"/>
    </row>
    <row r="34" spans="1:9" x14ac:dyDescent="0.25">
      <c r="G34" s="48"/>
    </row>
    <row r="35" spans="1:9" x14ac:dyDescent="0.25">
      <c r="A35" s="26"/>
      <c r="B35" s="97" t="s">
        <v>89</v>
      </c>
      <c r="C35" s="98"/>
      <c r="D35" s="98"/>
      <c r="E35" s="98"/>
      <c r="F35" s="99"/>
      <c r="G35" s="47">
        <f>SUM(G5+G30)</f>
        <v>57620</v>
      </c>
      <c r="H35" s="47">
        <f>SUM(H5+H30)</f>
        <v>42088.73</v>
      </c>
      <c r="I35" s="45">
        <f>H35/G35</f>
        <v>0.73045348837209312</v>
      </c>
    </row>
  </sheetData>
  <mergeCells count="33">
    <mergeCell ref="B32:F32"/>
    <mergeCell ref="B33:F33"/>
    <mergeCell ref="B35:F35"/>
    <mergeCell ref="A26:G26"/>
    <mergeCell ref="A27:G27"/>
    <mergeCell ref="A28:F28"/>
    <mergeCell ref="B29:F29"/>
    <mergeCell ref="B30:F30"/>
    <mergeCell ref="B31:F31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A1:F1"/>
    <mergeCell ref="A2:G2"/>
    <mergeCell ref="A3:G3"/>
    <mergeCell ref="B4:F4"/>
    <mergeCell ref="B5:F5"/>
    <mergeCell ref="B6:F6"/>
    <mergeCell ref="B7:F7"/>
    <mergeCell ref="B8:F8"/>
    <mergeCell ref="B9:F9"/>
    <mergeCell ref="B10:F10"/>
    <mergeCell ref="B11:F11"/>
  </mergeCells>
  <pageMargins left="0.7" right="0.7" top="1.25" bottom="0.75" header="0.30208333333333331" footer="0.3"/>
  <pageSetup paperSize="9" orientation="portrait" r:id="rId1"/>
  <headerFooter>
    <oddHeader xml:space="preserve">&amp;C&amp;"-,Podebljano"&amp;12POSEBNI DIO
IZVJEŠTAJ O IZVRŠENJU FINANCIJSKOG PLANA ZA 2022. GODINU PO PROGRAMSKOJ,
EKONOMSKOJ KLASIFIKACIJI I IZVORIMA FINANCIRANJA
RASHODI I IZDACI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F41A-48D5-42E0-A43F-7076C0D61582}">
  <dimension ref="A1:I35"/>
  <sheetViews>
    <sheetView view="pageLayout" topLeftCell="A5" zoomScaleNormal="100" workbookViewId="0">
      <selection activeCell="H32" sqref="H32"/>
    </sheetView>
  </sheetViews>
  <sheetFormatPr defaultColWidth="9.140625" defaultRowHeight="15" x14ac:dyDescent="0.25"/>
  <cols>
    <col min="1" max="1" width="9.140625" style="33"/>
    <col min="2" max="6" width="8.7109375" customWidth="1"/>
    <col min="7" max="8" width="10.28515625" customWidth="1"/>
    <col min="9" max="9" width="8.7109375" customWidth="1"/>
  </cols>
  <sheetData>
    <row r="1" spans="1:9" x14ac:dyDescent="0.25">
      <c r="A1" s="89" t="s">
        <v>93</v>
      </c>
      <c r="B1" s="89"/>
      <c r="C1" s="89"/>
      <c r="D1" s="89"/>
      <c r="E1" s="89"/>
      <c r="F1" s="89"/>
    </row>
    <row r="2" spans="1:9" x14ac:dyDescent="0.25">
      <c r="A2" s="89" t="s">
        <v>94</v>
      </c>
      <c r="B2" s="89"/>
      <c r="C2" s="89"/>
      <c r="D2" s="89"/>
      <c r="E2" s="89"/>
      <c r="F2" s="89"/>
      <c r="G2" s="89"/>
    </row>
    <row r="3" spans="1:9" x14ac:dyDescent="0.25">
      <c r="A3" s="90" t="s">
        <v>95</v>
      </c>
      <c r="B3" s="90"/>
      <c r="C3" s="90"/>
      <c r="D3" s="90"/>
      <c r="E3" s="90"/>
      <c r="F3" s="90"/>
      <c r="G3" s="90"/>
    </row>
    <row r="4" spans="1:9" ht="45.2" customHeight="1" x14ac:dyDescent="0.25">
      <c r="A4" s="31" t="s">
        <v>66</v>
      </c>
      <c r="B4" s="77" t="s">
        <v>22</v>
      </c>
      <c r="C4" s="78"/>
      <c r="D4" s="78"/>
      <c r="E4" s="78"/>
      <c r="F4" s="79"/>
      <c r="G4" s="31" t="s">
        <v>1</v>
      </c>
      <c r="H4" s="31" t="s">
        <v>137</v>
      </c>
      <c r="I4" s="13" t="s">
        <v>23</v>
      </c>
    </row>
    <row r="5" spans="1:9" x14ac:dyDescent="0.25">
      <c r="A5" s="29">
        <v>32</v>
      </c>
      <c r="B5" s="91" t="s">
        <v>67</v>
      </c>
      <c r="C5" s="92"/>
      <c r="D5" s="92"/>
      <c r="E5" s="92"/>
      <c r="F5" s="93"/>
      <c r="G5" s="47">
        <f>SUM(G6+G8+G13+G21)</f>
        <v>3320</v>
      </c>
      <c r="H5" s="47">
        <f>SUM(H6+H8+H13+H21)</f>
        <v>1549.6499999999999</v>
      </c>
      <c r="I5" s="58">
        <f t="shared" ref="I5:I24" si="0">H5/G5</f>
        <v>0.46676204819277106</v>
      </c>
    </row>
    <row r="6" spans="1:9" x14ac:dyDescent="0.25">
      <c r="A6" s="41">
        <v>321</v>
      </c>
      <c r="B6" s="102" t="s">
        <v>68</v>
      </c>
      <c r="C6" s="103"/>
      <c r="D6" s="103"/>
      <c r="E6" s="103"/>
      <c r="F6" s="104"/>
      <c r="G6" s="51">
        <f>SUM(G7)</f>
        <v>820</v>
      </c>
      <c r="H6" s="51">
        <f>SUM(H7)</f>
        <v>100</v>
      </c>
      <c r="I6" s="59">
        <f t="shared" si="0"/>
        <v>0.12195121951219512</v>
      </c>
    </row>
    <row r="7" spans="1:9" x14ac:dyDescent="0.25">
      <c r="A7" s="25">
        <v>3213</v>
      </c>
      <c r="B7" s="94" t="s">
        <v>130</v>
      </c>
      <c r="C7" s="95"/>
      <c r="D7" s="95"/>
      <c r="E7" s="95"/>
      <c r="F7" s="96"/>
      <c r="G7" s="47">
        <v>820</v>
      </c>
      <c r="H7" s="47">
        <v>100</v>
      </c>
      <c r="I7" s="58">
        <f t="shared" si="0"/>
        <v>0.12195121951219512</v>
      </c>
    </row>
    <row r="8" spans="1:9" x14ac:dyDescent="0.25">
      <c r="A8" s="41">
        <v>322</v>
      </c>
      <c r="B8" s="102" t="s">
        <v>70</v>
      </c>
      <c r="C8" s="103"/>
      <c r="D8" s="103"/>
      <c r="E8" s="103"/>
      <c r="F8" s="104"/>
      <c r="G8" s="51">
        <f>SUM(G9:G12)</f>
        <v>0</v>
      </c>
      <c r="H8" s="51">
        <f>SUM(H9:H12)</f>
        <v>141.06</v>
      </c>
      <c r="I8" s="59">
        <v>0</v>
      </c>
    </row>
    <row r="9" spans="1:9" x14ac:dyDescent="0.25">
      <c r="A9" s="25">
        <v>3221</v>
      </c>
      <c r="B9" s="94" t="s">
        <v>71</v>
      </c>
      <c r="C9" s="95"/>
      <c r="D9" s="95"/>
      <c r="E9" s="95"/>
      <c r="F9" s="96"/>
      <c r="G9" s="47"/>
      <c r="H9" s="47">
        <v>141.06</v>
      </c>
      <c r="I9" s="58">
        <v>0</v>
      </c>
    </row>
    <row r="10" spans="1:9" x14ac:dyDescent="0.25">
      <c r="A10" s="25">
        <v>3223</v>
      </c>
      <c r="B10" s="94" t="s">
        <v>72</v>
      </c>
      <c r="C10" s="95"/>
      <c r="D10" s="95"/>
      <c r="E10" s="95"/>
      <c r="F10" s="96"/>
      <c r="G10" s="47"/>
      <c r="H10" s="47"/>
      <c r="I10" s="58">
        <v>0</v>
      </c>
    </row>
    <row r="11" spans="1:9" x14ac:dyDescent="0.25">
      <c r="A11" s="25">
        <v>3224</v>
      </c>
      <c r="B11" s="94" t="s">
        <v>73</v>
      </c>
      <c r="C11" s="95"/>
      <c r="D11" s="95"/>
      <c r="E11" s="95"/>
      <c r="F11" s="96"/>
      <c r="G11" s="47"/>
      <c r="H11" s="47"/>
      <c r="I11" s="58">
        <v>0</v>
      </c>
    </row>
    <row r="12" spans="1:9" x14ac:dyDescent="0.25">
      <c r="A12" s="25">
        <v>3225</v>
      </c>
      <c r="B12" s="86" t="s">
        <v>74</v>
      </c>
      <c r="C12" s="87"/>
      <c r="D12" s="87"/>
      <c r="E12" s="87"/>
      <c r="F12" s="88"/>
      <c r="G12" s="47"/>
      <c r="H12" s="47"/>
      <c r="I12" s="58">
        <v>0</v>
      </c>
    </row>
    <row r="13" spans="1:9" x14ac:dyDescent="0.25">
      <c r="A13" s="41">
        <v>323</v>
      </c>
      <c r="B13" s="105" t="s">
        <v>75</v>
      </c>
      <c r="C13" s="106"/>
      <c r="D13" s="106"/>
      <c r="E13" s="106"/>
      <c r="F13" s="107"/>
      <c r="G13" s="51">
        <f>SUM(G14:G20)</f>
        <v>2500</v>
      </c>
      <c r="H13" s="51">
        <f>SUM(H14:H20)</f>
        <v>1308.5899999999999</v>
      </c>
      <c r="I13" s="59">
        <f t="shared" si="0"/>
        <v>0.52343600000000001</v>
      </c>
    </row>
    <row r="14" spans="1:9" x14ac:dyDescent="0.25">
      <c r="A14" s="25">
        <v>3231</v>
      </c>
      <c r="B14" s="86" t="s">
        <v>76</v>
      </c>
      <c r="C14" s="87"/>
      <c r="D14" s="87"/>
      <c r="E14" s="87"/>
      <c r="F14" s="88"/>
      <c r="G14" s="47"/>
      <c r="H14" s="47"/>
      <c r="I14" s="58">
        <v>0</v>
      </c>
    </row>
    <row r="15" spans="1:9" x14ac:dyDescent="0.25">
      <c r="A15" s="25">
        <v>3232</v>
      </c>
      <c r="B15" s="86" t="s">
        <v>81</v>
      </c>
      <c r="C15" s="87"/>
      <c r="D15" s="87"/>
      <c r="E15" s="87"/>
      <c r="F15" s="88"/>
      <c r="G15" s="47"/>
      <c r="H15" s="47"/>
      <c r="I15" s="58">
        <v>0</v>
      </c>
    </row>
    <row r="16" spans="1:9" x14ac:dyDescent="0.25">
      <c r="A16" s="25">
        <v>3234</v>
      </c>
      <c r="B16" s="86" t="s">
        <v>82</v>
      </c>
      <c r="C16" s="87"/>
      <c r="D16" s="87"/>
      <c r="E16" s="87"/>
      <c r="F16" s="88"/>
      <c r="G16" s="47"/>
      <c r="H16" s="47"/>
      <c r="I16" s="58">
        <v>0</v>
      </c>
    </row>
    <row r="17" spans="1:9" x14ac:dyDescent="0.25">
      <c r="A17" s="25">
        <v>3236</v>
      </c>
      <c r="B17" s="86" t="s">
        <v>83</v>
      </c>
      <c r="C17" s="87"/>
      <c r="D17" s="87"/>
      <c r="E17" s="87"/>
      <c r="F17" s="88"/>
      <c r="G17" s="47"/>
      <c r="H17" s="47"/>
      <c r="I17" s="58">
        <v>0</v>
      </c>
    </row>
    <row r="18" spans="1:9" x14ac:dyDescent="0.25">
      <c r="A18" s="25">
        <v>3237</v>
      </c>
      <c r="B18" s="86" t="s">
        <v>84</v>
      </c>
      <c r="C18" s="87"/>
      <c r="D18" s="87"/>
      <c r="E18" s="87"/>
      <c r="F18" s="88"/>
      <c r="G18" s="47">
        <v>2500</v>
      </c>
      <c r="H18" s="47">
        <v>1308.5899999999999</v>
      </c>
      <c r="I18" s="58">
        <f t="shared" si="0"/>
        <v>0.52343600000000001</v>
      </c>
    </row>
    <row r="19" spans="1:9" x14ac:dyDescent="0.25">
      <c r="A19" s="25">
        <v>3238</v>
      </c>
      <c r="B19" s="86" t="s">
        <v>85</v>
      </c>
      <c r="C19" s="87"/>
      <c r="D19" s="87"/>
      <c r="E19" s="87"/>
      <c r="F19" s="88"/>
      <c r="G19" s="47"/>
      <c r="H19" s="47"/>
      <c r="I19" s="58">
        <v>0</v>
      </c>
    </row>
    <row r="20" spans="1:9" x14ac:dyDescent="0.25">
      <c r="A20" s="25">
        <v>3239</v>
      </c>
      <c r="B20" s="86" t="s">
        <v>86</v>
      </c>
      <c r="C20" s="87"/>
      <c r="D20" s="87"/>
      <c r="E20" s="87"/>
      <c r="F20" s="88"/>
      <c r="G20" s="47"/>
      <c r="H20" s="47"/>
      <c r="I20" s="58">
        <v>0</v>
      </c>
    </row>
    <row r="21" spans="1:9" x14ac:dyDescent="0.25">
      <c r="A21" s="41">
        <v>329</v>
      </c>
      <c r="B21" s="105" t="s">
        <v>87</v>
      </c>
      <c r="C21" s="106"/>
      <c r="D21" s="106"/>
      <c r="E21" s="106"/>
      <c r="F21" s="107"/>
      <c r="G21" s="51">
        <f>SUM(G22:G23)</f>
        <v>0</v>
      </c>
      <c r="H21" s="51">
        <f>SUM(H22:H23)</f>
        <v>0</v>
      </c>
      <c r="I21" s="59">
        <v>0</v>
      </c>
    </row>
    <row r="22" spans="1:9" x14ac:dyDescent="0.25">
      <c r="A22" s="25">
        <v>3294</v>
      </c>
      <c r="B22" s="86" t="s">
        <v>88</v>
      </c>
      <c r="C22" s="87"/>
      <c r="D22" s="87"/>
      <c r="E22" s="87"/>
      <c r="F22" s="88"/>
      <c r="G22" s="47"/>
      <c r="H22" s="47"/>
      <c r="I22" s="58">
        <v>0</v>
      </c>
    </row>
    <row r="23" spans="1:9" x14ac:dyDescent="0.25">
      <c r="A23" s="25">
        <v>3299</v>
      </c>
      <c r="B23" s="86" t="s">
        <v>87</v>
      </c>
      <c r="C23" s="87"/>
      <c r="D23" s="87"/>
      <c r="E23" s="87"/>
      <c r="F23" s="88"/>
      <c r="G23" s="47"/>
      <c r="H23" s="47"/>
      <c r="I23" s="58">
        <v>0</v>
      </c>
    </row>
    <row r="24" spans="1:9" x14ac:dyDescent="0.25">
      <c r="A24" s="25"/>
      <c r="B24" s="86" t="s">
        <v>77</v>
      </c>
      <c r="C24" s="87"/>
      <c r="D24" s="87"/>
      <c r="E24" s="87"/>
      <c r="F24" s="88"/>
      <c r="G24" s="47">
        <f>SUM(G5)</f>
        <v>3320</v>
      </c>
      <c r="H24" s="47">
        <f>SUM(H5)</f>
        <v>1549.6499999999999</v>
      </c>
      <c r="I24" s="58">
        <f t="shared" si="0"/>
        <v>0.46676204819277106</v>
      </c>
    </row>
    <row r="26" spans="1:9" x14ac:dyDescent="0.25">
      <c r="A26" s="100" t="s">
        <v>96</v>
      </c>
      <c r="B26" s="89"/>
      <c r="C26" s="89"/>
      <c r="D26" s="89"/>
      <c r="E26" s="89"/>
      <c r="F26" s="89"/>
      <c r="G26" s="89"/>
    </row>
    <row r="27" spans="1:9" x14ac:dyDescent="0.25">
      <c r="A27" s="100" t="s">
        <v>97</v>
      </c>
      <c r="B27" s="89"/>
      <c r="C27" s="89"/>
      <c r="D27" s="89"/>
      <c r="E27" s="89"/>
      <c r="F27" s="89"/>
      <c r="G27" s="89"/>
    </row>
    <row r="28" spans="1:9" x14ac:dyDescent="0.25">
      <c r="A28" s="101" t="s">
        <v>98</v>
      </c>
      <c r="B28" s="90"/>
      <c r="C28" s="90"/>
      <c r="D28" s="90"/>
      <c r="E28" s="90"/>
      <c r="F28" s="90"/>
    </row>
    <row r="29" spans="1:9" ht="45" customHeight="1" x14ac:dyDescent="0.25">
      <c r="A29" s="31" t="s">
        <v>66</v>
      </c>
      <c r="B29" s="77" t="s">
        <v>22</v>
      </c>
      <c r="C29" s="78"/>
      <c r="D29" s="78"/>
      <c r="E29" s="78"/>
      <c r="F29" s="79"/>
      <c r="G29" s="30" t="s">
        <v>1</v>
      </c>
      <c r="H29" s="32" t="s">
        <v>24</v>
      </c>
      <c r="I29" s="32" t="s">
        <v>23</v>
      </c>
    </row>
    <row r="30" spans="1:9" x14ac:dyDescent="0.25">
      <c r="A30" s="29">
        <v>42</v>
      </c>
      <c r="B30" s="91" t="s">
        <v>90</v>
      </c>
      <c r="C30" s="92"/>
      <c r="D30" s="92"/>
      <c r="E30" s="92"/>
      <c r="F30" s="93"/>
      <c r="G30" s="53">
        <f>SUM(G31)</f>
        <v>0</v>
      </c>
      <c r="H30" s="53">
        <f>SUM(H31)</f>
        <v>0</v>
      </c>
      <c r="I30" s="40">
        <v>0</v>
      </c>
    </row>
    <row r="31" spans="1:9" x14ac:dyDescent="0.25">
      <c r="A31" s="41">
        <v>424</v>
      </c>
      <c r="B31" s="102" t="s">
        <v>91</v>
      </c>
      <c r="C31" s="103"/>
      <c r="D31" s="103"/>
      <c r="E31" s="103"/>
      <c r="F31" s="104"/>
      <c r="G31" s="54">
        <f>SUM(G32)</f>
        <v>0</v>
      </c>
      <c r="H31" s="54">
        <f>SUM(H32)</f>
        <v>0</v>
      </c>
      <c r="I31" s="44">
        <v>0</v>
      </c>
    </row>
    <row r="32" spans="1:9" x14ac:dyDescent="0.25">
      <c r="A32" s="25">
        <v>4241</v>
      </c>
      <c r="B32" s="94" t="s">
        <v>92</v>
      </c>
      <c r="C32" s="95"/>
      <c r="D32" s="95"/>
      <c r="E32" s="95"/>
      <c r="F32" s="96"/>
      <c r="G32" s="17"/>
      <c r="H32" s="17"/>
      <c r="I32" s="19">
        <v>0</v>
      </c>
    </row>
    <row r="33" spans="1:9" x14ac:dyDescent="0.25">
      <c r="A33" s="25"/>
      <c r="B33" s="94" t="s">
        <v>126</v>
      </c>
      <c r="C33" s="95"/>
      <c r="D33" s="95"/>
      <c r="E33" s="95"/>
      <c r="F33" s="96"/>
      <c r="G33" s="17">
        <f>SUM(G30)</f>
        <v>0</v>
      </c>
      <c r="H33" s="17">
        <f>SUM(H30)</f>
        <v>0</v>
      </c>
      <c r="I33" s="19"/>
    </row>
    <row r="34" spans="1:9" x14ac:dyDescent="0.25">
      <c r="G34" s="48"/>
      <c r="H34" s="48"/>
    </row>
    <row r="35" spans="1:9" x14ac:dyDescent="0.25">
      <c r="A35" s="31"/>
      <c r="B35" s="97" t="s">
        <v>99</v>
      </c>
      <c r="C35" s="98"/>
      <c r="D35" s="98"/>
      <c r="E35" s="98"/>
      <c r="F35" s="99"/>
      <c r="G35" s="47">
        <f>SUM(G24+G33)</f>
        <v>3320</v>
      </c>
      <c r="H35" s="47">
        <f>SUM(H24+H33)</f>
        <v>1549.6499999999999</v>
      </c>
      <c r="I35" s="5">
        <f>H35/G35*100</f>
        <v>46.676204819277103</v>
      </c>
    </row>
  </sheetData>
  <mergeCells count="33">
    <mergeCell ref="B12:F12"/>
    <mergeCell ref="A1:F1"/>
    <mergeCell ref="A2:G2"/>
    <mergeCell ref="A3:G3"/>
    <mergeCell ref="B4:F4"/>
    <mergeCell ref="B5:F5"/>
    <mergeCell ref="B6:F6"/>
    <mergeCell ref="B7:F7"/>
    <mergeCell ref="B8:F8"/>
    <mergeCell ref="B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2:F32"/>
    <mergeCell ref="B33:F33"/>
    <mergeCell ref="B35:F35"/>
    <mergeCell ref="A26:G26"/>
    <mergeCell ref="A27:G27"/>
    <mergeCell ref="A28:F28"/>
    <mergeCell ref="B29:F29"/>
    <mergeCell ref="B30:F30"/>
    <mergeCell ref="B31:F31"/>
  </mergeCells>
  <pageMargins left="0.7" right="0.7" top="1.25" bottom="0.75" header="0.30208333333333331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9D79-F6A2-485B-8993-3DAAB2C35F61}">
  <dimension ref="A1:I59"/>
  <sheetViews>
    <sheetView view="pageLayout" topLeftCell="A37" zoomScaleNormal="100" workbookViewId="0">
      <selection activeCell="B50" sqref="B50:F50"/>
    </sheetView>
  </sheetViews>
  <sheetFormatPr defaultColWidth="9.140625" defaultRowHeight="15" x14ac:dyDescent="0.25"/>
  <cols>
    <col min="1" max="1" width="9.140625" style="2"/>
    <col min="2" max="6" width="8.7109375" customWidth="1"/>
    <col min="7" max="8" width="10.28515625" customWidth="1"/>
    <col min="9" max="9" width="8.7109375" customWidth="1"/>
  </cols>
  <sheetData>
    <row r="1" spans="1:9" x14ac:dyDescent="0.25">
      <c r="A1" s="89" t="s">
        <v>93</v>
      </c>
      <c r="B1" s="89"/>
      <c r="C1" s="89"/>
      <c r="D1" s="89"/>
      <c r="E1" s="89"/>
      <c r="F1" s="89"/>
    </row>
    <row r="2" spans="1:9" x14ac:dyDescent="0.25">
      <c r="A2" s="89" t="s">
        <v>94</v>
      </c>
      <c r="B2" s="89"/>
      <c r="C2" s="89"/>
      <c r="D2" s="89"/>
      <c r="E2" s="89"/>
      <c r="F2" s="89"/>
      <c r="G2" s="89"/>
    </row>
    <row r="3" spans="1:9" x14ac:dyDescent="0.25">
      <c r="A3" s="90" t="s">
        <v>100</v>
      </c>
      <c r="B3" s="90"/>
      <c r="C3" s="90"/>
      <c r="D3" s="90"/>
      <c r="E3" s="90"/>
      <c r="F3" s="90"/>
      <c r="G3" s="90"/>
    </row>
    <row r="4" spans="1:9" ht="45.2" customHeight="1" x14ac:dyDescent="0.25">
      <c r="A4" s="6" t="s">
        <v>66</v>
      </c>
      <c r="B4" s="77" t="s">
        <v>22</v>
      </c>
      <c r="C4" s="78"/>
      <c r="D4" s="78"/>
      <c r="E4" s="78"/>
      <c r="F4" s="79"/>
      <c r="G4" s="6" t="s">
        <v>1</v>
      </c>
      <c r="H4" s="6" t="s">
        <v>24</v>
      </c>
      <c r="I4" s="13" t="s">
        <v>23</v>
      </c>
    </row>
    <row r="5" spans="1:9" x14ac:dyDescent="0.25">
      <c r="A5" s="29">
        <v>31</v>
      </c>
      <c r="B5" s="91" t="s">
        <v>101</v>
      </c>
      <c r="C5" s="92"/>
      <c r="D5" s="92"/>
      <c r="E5" s="92"/>
      <c r="F5" s="93"/>
      <c r="G5" s="47">
        <f>SUM(G6+G10)</f>
        <v>1210</v>
      </c>
      <c r="H5" s="12">
        <f>SUM(H7:H8)</f>
        <v>0</v>
      </c>
      <c r="I5" s="38"/>
    </row>
    <row r="6" spans="1:9" x14ac:dyDescent="0.25">
      <c r="A6" s="41">
        <v>311</v>
      </c>
      <c r="B6" s="102" t="s">
        <v>102</v>
      </c>
      <c r="C6" s="103"/>
      <c r="D6" s="103"/>
      <c r="E6" s="103"/>
      <c r="F6" s="104"/>
      <c r="G6" s="51">
        <f>SUM(G7:G8)</f>
        <v>1000</v>
      </c>
      <c r="H6" s="42">
        <f>SUM(H7:H8)</f>
        <v>0</v>
      </c>
      <c r="I6" s="43"/>
    </row>
    <row r="7" spans="1:9" x14ac:dyDescent="0.25">
      <c r="A7" s="34">
        <v>3111</v>
      </c>
      <c r="B7" s="111" t="s">
        <v>103</v>
      </c>
      <c r="C7" s="112"/>
      <c r="D7" s="112"/>
      <c r="E7" s="112"/>
      <c r="F7" s="113"/>
      <c r="G7" s="47">
        <v>1000</v>
      </c>
      <c r="H7" s="12"/>
      <c r="I7" s="38"/>
    </row>
    <row r="8" spans="1:9" x14ac:dyDescent="0.25">
      <c r="A8" s="34">
        <v>3113</v>
      </c>
      <c r="B8" s="111" t="s">
        <v>104</v>
      </c>
      <c r="C8" s="112"/>
      <c r="D8" s="112"/>
      <c r="E8" s="112"/>
      <c r="F8" s="113"/>
      <c r="G8" s="47"/>
      <c r="H8" s="12"/>
      <c r="I8" s="38"/>
    </row>
    <row r="9" spans="1:9" x14ac:dyDescent="0.25">
      <c r="A9" s="41">
        <v>312</v>
      </c>
      <c r="B9" s="102" t="s">
        <v>105</v>
      </c>
      <c r="C9" s="103"/>
      <c r="D9" s="103"/>
      <c r="E9" s="103"/>
      <c r="F9" s="104"/>
      <c r="G9" s="51"/>
      <c r="H9" s="51"/>
      <c r="I9" s="43"/>
    </row>
    <row r="10" spans="1:9" x14ac:dyDescent="0.25">
      <c r="A10" s="41">
        <v>313</v>
      </c>
      <c r="B10" s="102" t="s">
        <v>106</v>
      </c>
      <c r="C10" s="103"/>
      <c r="D10" s="103"/>
      <c r="E10" s="103"/>
      <c r="F10" s="104"/>
      <c r="G10" s="51">
        <f>SUM(G11)</f>
        <v>210</v>
      </c>
      <c r="H10" s="51">
        <f>SUM(H11)</f>
        <v>0</v>
      </c>
      <c r="I10" s="43"/>
    </row>
    <row r="11" spans="1:9" x14ac:dyDescent="0.25">
      <c r="A11" s="34">
        <v>3132</v>
      </c>
      <c r="B11" s="111" t="s">
        <v>107</v>
      </c>
      <c r="C11" s="112"/>
      <c r="D11" s="112"/>
      <c r="E11" s="112"/>
      <c r="F11" s="113"/>
      <c r="G11" s="47">
        <v>210</v>
      </c>
      <c r="H11" s="47"/>
      <c r="I11" s="38"/>
    </row>
    <row r="12" spans="1:9" x14ac:dyDescent="0.25">
      <c r="A12" s="29">
        <v>32</v>
      </c>
      <c r="B12" s="91" t="s">
        <v>67</v>
      </c>
      <c r="C12" s="95"/>
      <c r="D12" s="95"/>
      <c r="E12" s="95"/>
      <c r="F12" s="96"/>
      <c r="G12" s="49">
        <f>SUM(G13+G17+G23+G31+G33)</f>
        <v>65120</v>
      </c>
      <c r="H12" s="49">
        <f>SUM(H13+H17+H23+H31+H33)</f>
        <v>8760.16</v>
      </c>
      <c r="I12" s="9">
        <f>H12/G12</f>
        <v>0.13452334152334153</v>
      </c>
    </row>
    <row r="13" spans="1:9" x14ac:dyDescent="0.25">
      <c r="A13" s="60">
        <v>321</v>
      </c>
      <c r="B13" s="102" t="s">
        <v>68</v>
      </c>
      <c r="C13" s="103"/>
      <c r="D13" s="103"/>
      <c r="E13" s="103"/>
      <c r="F13" s="104"/>
      <c r="G13" s="61">
        <f>SUM(G14:G16)</f>
        <v>35000</v>
      </c>
      <c r="H13" s="61">
        <f>SUM(H14:H16)</f>
        <v>5858.98</v>
      </c>
      <c r="I13" s="62">
        <f>H13/G13</f>
        <v>0.16739942857142856</v>
      </c>
    </row>
    <row r="14" spans="1:9" x14ac:dyDescent="0.25">
      <c r="A14" s="25">
        <v>3211</v>
      </c>
      <c r="B14" s="94" t="s">
        <v>108</v>
      </c>
      <c r="C14" s="95"/>
      <c r="D14" s="95"/>
      <c r="E14" s="95"/>
      <c r="F14" s="96"/>
      <c r="G14" s="47">
        <v>8000</v>
      </c>
      <c r="H14" s="47">
        <v>5767.78</v>
      </c>
      <c r="I14" s="9">
        <f>H14/G14</f>
        <v>0.72097250000000002</v>
      </c>
    </row>
    <row r="15" spans="1:9" x14ac:dyDescent="0.25">
      <c r="A15" s="25">
        <v>3212</v>
      </c>
      <c r="B15" s="94" t="s">
        <v>69</v>
      </c>
      <c r="C15" s="95"/>
      <c r="D15" s="95"/>
      <c r="E15" s="95"/>
      <c r="F15" s="96"/>
      <c r="G15" s="47">
        <v>25000</v>
      </c>
      <c r="H15" s="47"/>
      <c r="I15" s="9">
        <f t="shared" ref="I15:I41" si="0">H15/G15</f>
        <v>0</v>
      </c>
    </row>
    <row r="16" spans="1:9" x14ac:dyDescent="0.25">
      <c r="A16" s="25">
        <v>3213</v>
      </c>
      <c r="B16" s="94" t="s">
        <v>109</v>
      </c>
      <c r="C16" s="95"/>
      <c r="D16" s="95"/>
      <c r="E16" s="95"/>
      <c r="F16" s="96"/>
      <c r="G16" s="47">
        <v>2000</v>
      </c>
      <c r="H16" s="47">
        <v>91.2</v>
      </c>
      <c r="I16" s="9">
        <f t="shared" si="0"/>
        <v>4.5600000000000002E-2</v>
      </c>
    </row>
    <row r="17" spans="1:9" x14ac:dyDescent="0.25">
      <c r="A17" s="60">
        <v>322</v>
      </c>
      <c r="B17" s="102" t="s">
        <v>70</v>
      </c>
      <c r="C17" s="103"/>
      <c r="D17" s="103"/>
      <c r="E17" s="103"/>
      <c r="F17" s="104"/>
      <c r="G17" s="61">
        <f>SUM(G18:G22)</f>
        <v>15740</v>
      </c>
      <c r="H17" s="61">
        <f>SUM(H18:H22)</f>
        <v>965.19</v>
      </c>
      <c r="I17" s="62">
        <f t="shared" si="0"/>
        <v>6.132083862770013E-2</v>
      </c>
    </row>
    <row r="18" spans="1:9" x14ac:dyDescent="0.25">
      <c r="A18" s="25">
        <v>3221</v>
      </c>
      <c r="B18" s="94" t="s">
        <v>71</v>
      </c>
      <c r="C18" s="95"/>
      <c r="D18" s="95"/>
      <c r="E18" s="95"/>
      <c r="F18" s="96"/>
      <c r="G18" s="47">
        <v>4160</v>
      </c>
      <c r="H18" s="47">
        <v>620.12</v>
      </c>
      <c r="I18" s="9">
        <f t="shared" si="0"/>
        <v>0.14906730769230769</v>
      </c>
    </row>
    <row r="19" spans="1:9" x14ac:dyDescent="0.25">
      <c r="A19" s="25">
        <v>3223</v>
      </c>
      <c r="B19" s="94" t="s">
        <v>72</v>
      </c>
      <c r="C19" s="95"/>
      <c r="D19" s="95"/>
      <c r="E19" s="95"/>
      <c r="F19" s="96"/>
      <c r="G19" s="47">
        <v>9530</v>
      </c>
      <c r="H19" s="47">
        <v>13.83</v>
      </c>
      <c r="I19" s="9">
        <f t="shared" si="0"/>
        <v>1.4512067156348374E-3</v>
      </c>
    </row>
    <row r="20" spans="1:9" x14ac:dyDescent="0.25">
      <c r="A20" s="25">
        <v>3224</v>
      </c>
      <c r="B20" s="94" t="s">
        <v>73</v>
      </c>
      <c r="C20" s="95"/>
      <c r="D20" s="95"/>
      <c r="E20" s="95"/>
      <c r="F20" s="96"/>
      <c r="G20" s="47">
        <v>1000</v>
      </c>
      <c r="H20" s="47">
        <v>161.74</v>
      </c>
      <c r="I20" s="9">
        <f t="shared" si="0"/>
        <v>0.16174000000000002</v>
      </c>
    </row>
    <row r="21" spans="1:9" x14ac:dyDescent="0.25">
      <c r="A21" s="25">
        <v>3225</v>
      </c>
      <c r="B21" s="86" t="s">
        <v>74</v>
      </c>
      <c r="C21" s="87"/>
      <c r="D21" s="87"/>
      <c r="E21" s="87"/>
      <c r="F21" s="88"/>
      <c r="G21" s="47">
        <v>1000</v>
      </c>
      <c r="H21" s="47">
        <v>169.5</v>
      </c>
      <c r="I21" s="9">
        <f t="shared" si="0"/>
        <v>0.16950000000000001</v>
      </c>
    </row>
    <row r="22" spans="1:9" x14ac:dyDescent="0.25">
      <c r="A22" s="25">
        <v>3227</v>
      </c>
      <c r="B22" s="86" t="s">
        <v>110</v>
      </c>
      <c r="C22" s="87"/>
      <c r="D22" s="87"/>
      <c r="E22" s="87"/>
      <c r="F22" s="88"/>
      <c r="G22" s="47">
        <v>50</v>
      </c>
      <c r="H22" s="47"/>
      <c r="I22" s="9">
        <f t="shared" si="0"/>
        <v>0</v>
      </c>
    </row>
    <row r="23" spans="1:9" x14ac:dyDescent="0.25">
      <c r="A23" s="60">
        <v>323</v>
      </c>
      <c r="B23" s="105" t="s">
        <v>75</v>
      </c>
      <c r="C23" s="106"/>
      <c r="D23" s="106"/>
      <c r="E23" s="106"/>
      <c r="F23" s="107"/>
      <c r="G23" s="61">
        <f>SUM(G24:G30)</f>
        <v>9780</v>
      </c>
      <c r="H23" s="61">
        <f>SUM(H24:H30)</f>
        <v>1010.39</v>
      </c>
      <c r="I23" s="62">
        <f t="shared" si="0"/>
        <v>0.10331186094069529</v>
      </c>
    </row>
    <row r="24" spans="1:9" x14ac:dyDescent="0.25">
      <c r="A24" s="25">
        <v>3231</v>
      </c>
      <c r="B24" s="86" t="s">
        <v>76</v>
      </c>
      <c r="C24" s="87"/>
      <c r="D24" s="87"/>
      <c r="E24" s="87"/>
      <c r="F24" s="88"/>
      <c r="G24" s="47">
        <v>1300</v>
      </c>
      <c r="H24" s="47">
        <v>135.80000000000001</v>
      </c>
      <c r="I24" s="9">
        <f t="shared" si="0"/>
        <v>0.10446153846153847</v>
      </c>
    </row>
    <row r="25" spans="1:9" x14ac:dyDescent="0.25">
      <c r="A25" s="25">
        <v>3232</v>
      </c>
      <c r="B25" s="86" t="s">
        <v>81</v>
      </c>
      <c r="C25" s="87"/>
      <c r="D25" s="87"/>
      <c r="E25" s="87"/>
      <c r="F25" s="88"/>
      <c r="G25" s="47">
        <v>2900</v>
      </c>
      <c r="H25" s="47"/>
      <c r="I25" s="9">
        <f t="shared" si="0"/>
        <v>0</v>
      </c>
    </row>
    <row r="26" spans="1:9" x14ac:dyDescent="0.25">
      <c r="A26" s="25">
        <v>3234</v>
      </c>
      <c r="B26" s="86" t="s">
        <v>82</v>
      </c>
      <c r="C26" s="87"/>
      <c r="D26" s="87"/>
      <c r="E26" s="87"/>
      <c r="F26" s="88"/>
      <c r="G26" s="47">
        <v>400</v>
      </c>
      <c r="H26" s="47">
        <v>203.54</v>
      </c>
      <c r="I26" s="9">
        <f t="shared" si="0"/>
        <v>0.50885000000000002</v>
      </c>
    </row>
    <row r="27" spans="1:9" x14ac:dyDescent="0.25">
      <c r="A27" s="25">
        <v>3236</v>
      </c>
      <c r="B27" s="86" t="s">
        <v>83</v>
      </c>
      <c r="C27" s="87"/>
      <c r="D27" s="87"/>
      <c r="E27" s="87"/>
      <c r="F27" s="88"/>
      <c r="G27" s="47">
        <v>1600</v>
      </c>
      <c r="H27" s="47"/>
      <c r="I27" s="9">
        <f t="shared" si="0"/>
        <v>0</v>
      </c>
    </row>
    <row r="28" spans="1:9" x14ac:dyDescent="0.25">
      <c r="A28" s="25">
        <v>3237</v>
      </c>
      <c r="B28" s="86" t="s">
        <v>84</v>
      </c>
      <c r="C28" s="87"/>
      <c r="D28" s="87"/>
      <c r="E28" s="87"/>
      <c r="F28" s="88"/>
      <c r="G28" s="47">
        <v>1500</v>
      </c>
      <c r="H28" s="47">
        <v>671.05</v>
      </c>
      <c r="I28" s="9">
        <f t="shared" si="0"/>
        <v>0.44736666666666663</v>
      </c>
    </row>
    <row r="29" spans="1:9" x14ac:dyDescent="0.25">
      <c r="A29" s="25">
        <v>3238</v>
      </c>
      <c r="B29" s="86" t="s">
        <v>85</v>
      </c>
      <c r="C29" s="87"/>
      <c r="D29" s="87"/>
      <c r="E29" s="87"/>
      <c r="F29" s="88"/>
      <c r="G29" s="47">
        <v>500</v>
      </c>
      <c r="H29" s="47"/>
      <c r="I29" s="9">
        <f t="shared" si="0"/>
        <v>0</v>
      </c>
    </row>
    <row r="30" spans="1:9" x14ac:dyDescent="0.25">
      <c r="A30" s="25">
        <v>3239</v>
      </c>
      <c r="B30" s="86" t="s">
        <v>131</v>
      </c>
      <c r="C30" s="87"/>
      <c r="D30" s="87"/>
      <c r="E30" s="87"/>
      <c r="F30" s="88"/>
      <c r="G30" s="47">
        <v>1580</v>
      </c>
      <c r="H30" s="47"/>
      <c r="I30" s="9">
        <f t="shared" si="0"/>
        <v>0</v>
      </c>
    </row>
    <row r="31" spans="1:9" x14ac:dyDescent="0.25">
      <c r="A31" s="60">
        <v>324</v>
      </c>
      <c r="B31" s="105" t="s">
        <v>111</v>
      </c>
      <c r="C31" s="106"/>
      <c r="D31" s="106"/>
      <c r="E31" s="106"/>
      <c r="F31" s="107"/>
      <c r="G31" s="61">
        <f>SUM(G32)</f>
        <v>200</v>
      </c>
      <c r="H31" s="61">
        <f>SUM(H32)</f>
        <v>282.88</v>
      </c>
      <c r="I31" s="62">
        <f t="shared" si="0"/>
        <v>1.4143999999999999</v>
      </c>
    </row>
    <row r="32" spans="1:9" x14ac:dyDescent="0.25">
      <c r="A32" s="25">
        <v>3241</v>
      </c>
      <c r="B32" s="86" t="s">
        <v>111</v>
      </c>
      <c r="C32" s="87"/>
      <c r="D32" s="87"/>
      <c r="E32" s="87"/>
      <c r="F32" s="88"/>
      <c r="G32" s="47">
        <v>200</v>
      </c>
      <c r="H32" s="47">
        <v>282.88</v>
      </c>
      <c r="I32" s="9">
        <f t="shared" si="0"/>
        <v>1.4143999999999999</v>
      </c>
    </row>
    <row r="33" spans="1:9" x14ac:dyDescent="0.25">
      <c r="A33" s="60">
        <v>329</v>
      </c>
      <c r="B33" s="105" t="s">
        <v>87</v>
      </c>
      <c r="C33" s="106"/>
      <c r="D33" s="106"/>
      <c r="E33" s="106"/>
      <c r="F33" s="107"/>
      <c r="G33" s="61">
        <f>SUM(G34:G37)</f>
        <v>4400</v>
      </c>
      <c r="H33" s="61">
        <f>SUM(H34:H37)</f>
        <v>642.72</v>
      </c>
      <c r="I33" s="62">
        <f t="shared" si="0"/>
        <v>0.14607272727272727</v>
      </c>
    </row>
    <row r="34" spans="1:9" x14ac:dyDescent="0.25">
      <c r="A34" s="25">
        <v>3293</v>
      </c>
      <c r="B34" s="86" t="s">
        <v>112</v>
      </c>
      <c r="C34" s="87"/>
      <c r="D34" s="87"/>
      <c r="E34" s="87"/>
      <c r="F34" s="88"/>
      <c r="G34" s="47">
        <v>1500</v>
      </c>
      <c r="H34" s="47">
        <v>184.65</v>
      </c>
      <c r="I34" s="9">
        <f t="shared" si="0"/>
        <v>0.1231</v>
      </c>
    </row>
    <row r="35" spans="1:9" x14ac:dyDescent="0.25">
      <c r="A35" s="25">
        <v>3294</v>
      </c>
      <c r="B35" s="86" t="s">
        <v>88</v>
      </c>
      <c r="C35" s="87"/>
      <c r="D35" s="87"/>
      <c r="E35" s="87"/>
      <c r="F35" s="88"/>
      <c r="G35" s="47">
        <v>1500</v>
      </c>
      <c r="H35" s="47"/>
      <c r="I35" s="9">
        <f t="shared" si="0"/>
        <v>0</v>
      </c>
    </row>
    <row r="36" spans="1:9" x14ac:dyDescent="0.25">
      <c r="A36" s="25">
        <v>3295</v>
      </c>
      <c r="B36" s="86" t="s">
        <v>113</v>
      </c>
      <c r="C36" s="87"/>
      <c r="D36" s="87"/>
      <c r="E36" s="87"/>
      <c r="F36" s="88"/>
      <c r="G36" s="47">
        <v>400</v>
      </c>
      <c r="H36" s="47">
        <v>137.07</v>
      </c>
      <c r="I36" s="9">
        <f t="shared" si="0"/>
        <v>0.34267500000000001</v>
      </c>
    </row>
    <row r="37" spans="1:9" x14ac:dyDescent="0.25">
      <c r="A37" s="25">
        <v>3299</v>
      </c>
      <c r="B37" s="86" t="s">
        <v>87</v>
      </c>
      <c r="C37" s="87"/>
      <c r="D37" s="87"/>
      <c r="E37" s="87"/>
      <c r="F37" s="88"/>
      <c r="G37" s="47">
        <v>1000</v>
      </c>
      <c r="H37" s="47">
        <v>321</v>
      </c>
      <c r="I37" s="38">
        <f t="shared" si="0"/>
        <v>0.32100000000000001</v>
      </c>
    </row>
    <row r="38" spans="1:9" x14ac:dyDescent="0.25">
      <c r="A38" s="29">
        <v>34</v>
      </c>
      <c r="B38" s="108" t="s">
        <v>114</v>
      </c>
      <c r="C38" s="109"/>
      <c r="D38" s="109"/>
      <c r="E38" s="109"/>
      <c r="F38" s="110"/>
      <c r="G38" s="49">
        <f>SUM(G39)</f>
        <v>850</v>
      </c>
      <c r="H38" s="49">
        <f>SUM(H39)</f>
        <v>359.86</v>
      </c>
      <c r="I38" s="38">
        <f t="shared" si="0"/>
        <v>0.42336470588235298</v>
      </c>
    </row>
    <row r="39" spans="1:9" x14ac:dyDescent="0.25">
      <c r="A39" s="25">
        <v>343</v>
      </c>
      <c r="B39" s="86" t="s">
        <v>115</v>
      </c>
      <c r="C39" s="87"/>
      <c r="D39" s="87"/>
      <c r="E39" s="87"/>
      <c r="F39" s="88"/>
      <c r="G39" s="47">
        <f>SUM(G40)</f>
        <v>850</v>
      </c>
      <c r="H39" s="47">
        <f>SUM(H40)</f>
        <v>359.86</v>
      </c>
      <c r="I39" s="38">
        <f t="shared" si="0"/>
        <v>0.42336470588235298</v>
      </c>
    </row>
    <row r="40" spans="1:9" x14ac:dyDescent="0.25">
      <c r="A40" s="25">
        <v>3431</v>
      </c>
      <c r="B40" s="86" t="s">
        <v>116</v>
      </c>
      <c r="C40" s="87"/>
      <c r="D40" s="87"/>
      <c r="E40" s="87"/>
      <c r="F40" s="88"/>
      <c r="G40" s="47">
        <v>850</v>
      </c>
      <c r="H40" s="47">
        <v>359.86</v>
      </c>
      <c r="I40" s="38">
        <f t="shared" si="0"/>
        <v>0.42336470588235298</v>
      </c>
    </row>
    <row r="41" spans="1:9" x14ac:dyDescent="0.25">
      <c r="A41" s="25"/>
      <c r="B41" s="108" t="s">
        <v>77</v>
      </c>
      <c r="C41" s="109"/>
      <c r="D41" s="109"/>
      <c r="E41" s="109"/>
      <c r="F41" s="110"/>
      <c r="G41" s="49">
        <f>SUM(G5+G12+G38)</f>
        <v>67180</v>
      </c>
      <c r="H41" s="49">
        <f>SUM(H5+H12+H38)</f>
        <v>9120.02</v>
      </c>
      <c r="I41" s="38">
        <f t="shared" si="0"/>
        <v>0.13575498660315571</v>
      </c>
    </row>
    <row r="42" spans="1:9" x14ac:dyDescent="0.25">
      <c r="A42" s="35"/>
      <c r="B42" s="36"/>
      <c r="C42" s="36"/>
      <c r="D42" s="36"/>
      <c r="E42" s="36"/>
      <c r="F42" s="36"/>
      <c r="G42" s="52"/>
      <c r="H42" s="37"/>
      <c r="I42" s="37"/>
    </row>
    <row r="43" spans="1:9" x14ac:dyDescent="0.25">
      <c r="A43" s="35"/>
      <c r="B43" s="36"/>
      <c r="C43" s="36"/>
      <c r="D43" s="36"/>
      <c r="E43" s="36"/>
      <c r="F43" s="36"/>
      <c r="G43" s="52"/>
      <c r="H43" s="37"/>
      <c r="I43" s="37"/>
    </row>
    <row r="44" spans="1:9" x14ac:dyDescent="0.25">
      <c r="A44" s="35"/>
      <c r="B44" s="36"/>
      <c r="C44" s="36"/>
      <c r="D44" s="36"/>
      <c r="E44" s="36"/>
      <c r="F44" s="36"/>
      <c r="G44" s="52"/>
      <c r="H44" s="37"/>
      <c r="I44" s="37"/>
    </row>
    <row r="45" spans="1:9" x14ac:dyDescent="0.25">
      <c r="G45" s="48"/>
    </row>
    <row r="46" spans="1:9" x14ac:dyDescent="0.25">
      <c r="A46" s="100" t="s">
        <v>117</v>
      </c>
      <c r="B46" s="89"/>
      <c r="C46" s="89"/>
      <c r="D46" s="89"/>
      <c r="E46" s="89"/>
      <c r="F46" s="89"/>
      <c r="G46" s="89"/>
    </row>
    <row r="47" spans="1:9" x14ac:dyDescent="0.25">
      <c r="A47" s="100" t="s">
        <v>97</v>
      </c>
      <c r="B47" s="89"/>
      <c r="C47" s="89"/>
      <c r="D47" s="89"/>
      <c r="E47" s="89"/>
      <c r="F47" s="89"/>
      <c r="G47" s="89"/>
    </row>
    <row r="48" spans="1:9" x14ac:dyDescent="0.25">
      <c r="A48" s="101" t="s">
        <v>118</v>
      </c>
      <c r="B48" s="90"/>
      <c r="C48" s="90"/>
      <c r="D48" s="90"/>
      <c r="E48" s="90"/>
      <c r="F48" s="90"/>
    </row>
    <row r="49" spans="1:9" ht="45" customHeight="1" x14ac:dyDescent="0.25">
      <c r="A49" s="7" t="s">
        <v>66</v>
      </c>
      <c r="B49" s="77" t="s">
        <v>22</v>
      </c>
      <c r="C49" s="78"/>
      <c r="D49" s="78"/>
      <c r="E49" s="78"/>
      <c r="F49" s="79"/>
      <c r="G49" s="30" t="s">
        <v>1</v>
      </c>
      <c r="H49" s="15" t="s">
        <v>24</v>
      </c>
      <c r="I49" s="15" t="s">
        <v>23</v>
      </c>
    </row>
    <row r="50" spans="1:9" x14ac:dyDescent="0.25">
      <c r="A50" s="29">
        <v>41</v>
      </c>
      <c r="B50" s="91"/>
      <c r="C50" s="92"/>
      <c r="D50" s="92"/>
      <c r="E50" s="92"/>
      <c r="F50" s="93"/>
      <c r="G50" s="40"/>
      <c r="H50" s="40"/>
      <c r="I50" s="39">
        <v>0</v>
      </c>
    </row>
    <row r="51" spans="1:9" x14ac:dyDescent="0.25">
      <c r="A51" s="25">
        <v>4124</v>
      </c>
      <c r="B51" s="94"/>
      <c r="C51" s="95"/>
      <c r="D51" s="95"/>
      <c r="E51" s="95"/>
      <c r="F51" s="96"/>
      <c r="G51" s="19"/>
      <c r="H51" s="19"/>
      <c r="I51" s="39">
        <v>0</v>
      </c>
    </row>
    <row r="52" spans="1:9" x14ac:dyDescent="0.25">
      <c r="A52" s="29">
        <v>42</v>
      </c>
      <c r="B52" s="91" t="s">
        <v>90</v>
      </c>
      <c r="C52" s="92"/>
      <c r="D52" s="92"/>
      <c r="E52" s="92"/>
      <c r="F52" s="93"/>
      <c r="G52" s="17">
        <f>SUM(G53:G55)</f>
        <v>4840</v>
      </c>
      <c r="H52" s="17">
        <f>SUM(H53:H55)</f>
        <v>1601.78</v>
      </c>
      <c r="I52" s="57">
        <f>H52/G52</f>
        <v>0.33094628099173551</v>
      </c>
    </row>
    <row r="53" spans="1:9" x14ac:dyDescent="0.25">
      <c r="A53" s="25">
        <v>4226</v>
      </c>
      <c r="B53" s="94" t="s">
        <v>132</v>
      </c>
      <c r="C53" s="95"/>
      <c r="D53" s="95"/>
      <c r="E53" s="95"/>
      <c r="F53" s="96"/>
      <c r="G53" s="17">
        <v>3640</v>
      </c>
      <c r="H53" s="17">
        <v>1579.75</v>
      </c>
      <c r="I53" s="57"/>
    </row>
    <row r="54" spans="1:9" x14ac:dyDescent="0.25">
      <c r="A54" s="25">
        <v>4227</v>
      </c>
      <c r="B54" s="94" t="s">
        <v>133</v>
      </c>
      <c r="C54" s="95"/>
      <c r="D54" s="95"/>
      <c r="E54" s="95"/>
      <c r="F54" s="96"/>
      <c r="G54" s="17">
        <v>1000</v>
      </c>
      <c r="H54" s="17"/>
      <c r="I54" s="57"/>
    </row>
    <row r="55" spans="1:9" x14ac:dyDescent="0.25">
      <c r="A55" s="25">
        <v>4241</v>
      </c>
      <c r="B55" s="94" t="s">
        <v>134</v>
      </c>
      <c r="C55" s="95"/>
      <c r="D55" s="95"/>
      <c r="E55" s="95"/>
      <c r="F55" s="96"/>
      <c r="G55" s="17">
        <v>200</v>
      </c>
      <c r="H55" s="17">
        <v>22.03</v>
      </c>
      <c r="I55" s="57"/>
    </row>
    <row r="56" spans="1:9" x14ac:dyDescent="0.25">
      <c r="A56" s="25"/>
      <c r="B56" s="94"/>
      <c r="C56" s="95"/>
      <c r="D56" s="95"/>
      <c r="E56" s="95"/>
      <c r="F56" s="96"/>
      <c r="G56" s="17"/>
      <c r="H56" s="17"/>
      <c r="I56" s="57"/>
    </row>
    <row r="57" spans="1:9" x14ac:dyDescent="0.25">
      <c r="A57" s="25"/>
      <c r="B57" s="91" t="s">
        <v>126</v>
      </c>
      <c r="C57" s="92"/>
      <c r="D57" s="92"/>
      <c r="E57" s="92"/>
      <c r="F57" s="93"/>
      <c r="G57" s="17">
        <v>4840</v>
      </c>
      <c r="H57" s="17">
        <f>SUM(H50+H52)</f>
        <v>1601.78</v>
      </c>
      <c r="I57" s="57">
        <f>H57/G57</f>
        <v>0.33094628099173551</v>
      </c>
    </row>
    <row r="58" spans="1:9" x14ac:dyDescent="0.25">
      <c r="G58" s="48"/>
      <c r="H58" s="48"/>
    </row>
    <row r="59" spans="1:9" x14ac:dyDescent="0.25">
      <c r="A59" s="26"/>
      <c r="B59" s="114" t="s">
        <v>119</v>
      </c>
      <c r="C59" s="115"/>
      <c r="D59" s="115"/>
      <c r="E59" s="115"/>
      <c r="F59" s="116"/>
      <c r="G59" s="49">
        <f>SUM(G41+G57)</f>
        <v>72020</v>
      </c>
      <c r="H59" s="49">
        <f>SUM(H41+H57)</f>
        <v>10721.800000000001</v>
      </c>
      <c r="I59" s="58">
        <f>H59/G59</f>
        <v>0.14887253540683146</v>
      </c>
    </row>
  </sheetData>
  <mergeCells count="54">
    <mergeCell ref="B59:F59"/>
    <mergeCell ref="B12:F12"/>
    <mergeCell ref="B11:F11"/>
    <mergeCell ref="B10:F10"/>
    <mergeCell ref="B9:F9"/>
    <mergeCell ref="B14:F14"/>
    <mergeCell ref="B16:F16"/>
    <mergeCell ref="B22:F22"/>
    <mergeCell ref="B31:F31"/>
    <mergeCell ref="B32:F32"/>
    <mergeCell ref="B34:F34"/>
    <mergeCell ref="B36:F36"/>
    <mergeCell ref="B38:F38"/>
    <mergeCell ref="B39:F39"/>
    <mergeCell ref="B40:F40"/>
    <mergeCell ref="B26:F26"/>
    <mergeCell ref="A1:F1"/>
    <mergeCell ref="A2:G2"/>
    <mergeCell ref="A3:G3"/>
    <mergeCell ref="B4:F4"/>
    <mergeCell ref="B5:F5"/>
    <mergeCell ref="B8:F8"/>
    <mergeCell ref="B7:F7"/>
    <mergeCell ref="B6:F6"/>
    <mergeCell ref="B20:F20"/>
    <mergeCell ref="B21:F21"/>
    <mergeCell ref="B13:F13"/>
    <mergeCell ref="B15:F15"/>
    <mergeCell ref="B17:F17"/>
    <mergeCell ref="B19:F19"/>
    <mergeCell ref="B18:F18"/>
    <mergeCell ref="B23:F23"/>
    <mergeCell ref="B24:F24"/>
    <mergeCell ref="B25:F25"/>
    <mergeCell ref="B27:F27"/>
    <mergeCell ref="B28:F28"/>
    <mergeCell ref="B29:F29"/>
    <mergeCell ref="B30:F30"/>
    <mergeCell ref="B33:F33"/>
    <mergeCell ref="B35:F35"/>
    <mergeCell ref="B37:F37"/>
    <mergeCell ref="B41:F41"/>
    <mergeCell ref="A46:G46"/>
    <mergeCell ref="A47:G47"/>
    <mergeCell ref="B57:F57"/>
    <mergeCell ref="A48:F48"/>
    <mergeCell ref="B49:F49"/>
    <mergeCell ref="B50:F50"/>
    <mergeCell ref="B51:F51"/>
    <mergeCell ref="B52:F52"/>
    <mergeCell ref="B53:F53"/>
    <mergeCell ref="B54:F54"/>
    <mergeCell ref="B55:F55"/>
    <mergeCell ref="B56:F56"/>
  </mergeCells>
  <pageMargins left="0.7" right="0.7" top="1.25" bottom="0.75" header="0.30208333333333331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96ED-62F3-4F9E-B93B-76B09AB54B36}">
  <dimension ref="A1:I37"/>
  <sheetViews>
    <sheetView view="pageLayout" topLeftCell="A5" zoomScaleNormal="100" workbookViewId="0">
      <selection activeCell="H34" sqref="H34"/>
    </sheetView>
  </sheetViews>
  <sheetFormatPr defaultColWidth="9.140625" defaultRowHeight="15" x14ac:dyDescent="0.25"/>
  <cols>
    <col min="1" max="1" width="9.140625" style="28"/>
    <col min="2" max="6" width="8.7109375" customWidth="1"/>
    <col min="7" max="8" width="10.28515625" customWidth="1"/>
    <col min="9" max="9" width="8.7109375" customWidth="1"/>
  </cols>
  <sheetData>
    <row r="1" spans="1:9" x14ac:dyDescent="0.25">
      <c r="A1" s="89" t="s">
        <v>93</v>
      </c>
      <c r="B1" s="89"/>
      <c r="C1" s="89"/>
      <c r="D1" s="89"/>
      <c r="E1" s="89"/>
      <c r="F1" s="89"/>
    </row>
    <row r="2" spans="1:9" x14ac:dyDescent="0.25">
      <c r="A2" s="89" t="s">
        <v>94</v>
      </c>
      <c r="B2" s="89"/>
      <c r="C2" s="89"/>
      <c r="D2" s="89"/>
      <c r="E2" s="89"/>
      <c r="F2" s="89"/>
      <c r="G2" s="89"/>
    </row>
    <row r="3" spans="1:9" x14ac:dyDescent="0.25">
      <c r="A3" s="90" t="s">
        <v>122</v>
      </c>
      <c r="B3" s="90"/>
      <c r="C3" s="90"/>
      <c r="D3" s="90"/>
      <c r="E3" s="90"/>
      <c r="F3" s="90"/>
      <c r="G3" s="90"/>
    </row>
    <row r="4" spans="1:9" ht="45.2" customHeight="1" x14ac:dyDescent="0.25">
      <c r="A4" s="26" t="s">
        <v>66</v>
      </c>
      <c r="B4" s="77" t="s">
        <v>22</v>
      </c>
      <c r="C4" s="78"/>
      <c r="D4" s="78"/>
      <c r="E4" s="78"/>
      <c r="F4" s="79"/>
      <c r="G4" s="26" t="s">
        <v>1</v>
      </c>
      <c r="H4" s="26" t="s">
        <v>24</v>
      </c>
      <c r="I4" s="13" t="s">
        <v>23</v>
      </c>
    </row>
    <row r="5" spans="1:9" x14ac:dyDescent="0.25">
      <c r="A5" s="29">
        <v>31</v>
      </c>
      <c r="B5" s="91" t="s">
        <v>101</v>
      </c>
      <c r="C5" s="92"/>
      <c r="D5" s="92"/>
      <c r="E5" s="92"/>
      <c r="F5" s="93"/>
      <c r="G5" s="47">
        <f>SUM(G6+G9+G12)</f>
        <v>627400</v>
      </c>
      <c r="H5" s="49">
        <f>SUM(H6+H9+H12)</f>
        <v>277971.57</v>
      </c>
      <c r="I5" s="58">
        <f t="shared" ref="I5:I10" si="0">H5/G5</f>
        <v>0.44305318775900543</v>
      </c>
    </row>
    <row r="6" spans="1:9" x14ac:dyDescent="0.25">
      <c r="A6" s="60">
        <v>311</v>
      </c>
      <c r="B6" s="102" t="s">
        <v>121</v>
      </c>
      <c r="C6" s="103"/>
      <c r="D6" s="103"/>
      <c r="E6" s="103"/>
      <c r="F6" s="104"/>
      <c r="G6" s="51">
        <f>SUM(G7:G8)</f>
        <v>521400</v>
      </c>
      <c r="H6" s="61">
        <f>SUM(H7:H8)</f>
        <v>232202.37999999998</v>
      </c>
      <c r="I6" s="59">
        <f t="shared" si="0"/>
        <v>0.44534403528960487</v>
      </c>
    </row>
    <row r="7" spans="1:9" x14ac:dyDescent="0.25">
      <c r="A7" s="25">
        <v>3111</v>
      </c>
      <c r="B7" s="94" t="s">
        <v>103</v>
      </c>
      <c r="C7" s="95"/>
      <c r="D7" s="95"/>
      <c r="E7" s="95"/>
      <c r="F7" s="96"/>
      <c r="G7" s="47">
        <v>521400</v>
      </c>
      <c r="H7" s="47">
        <v>228627.61</v>
      </c>
      <c r="I7" s="58">
        <f t="shared" si="0"/>
        <v>0.43848793632527805</v>
      </c>
    </row>
    <row r="8" spans="1:9" x14ac:dyDescent="0.25">
      <c r="A8" s="25">
        <v>3113</v>
      </c>
      <c r="B8" s="94" t="s">
        <v>104</v>
      </c>
      <c r="C8" s="95"/>
      <c r="D8" s="95"/>
      <c r="E8" s="95"/>
      <c r="F8" s="96"/>
      <c r="G8" s="47"/>
      <c r="H8" s="47">
        <v>3574.77</v>
      </c>
      <c r="I8" s="58">
        <v>0</v>
      </c>
    </row>
    <row r="9" spans="1:9" x14ac:dyDescent="0.25">
      <c r="A9" s="60">
        <v>312</v>
      </c>
      <c r="B9" s="102" t="s">
        <v>105</v>
      </c>
      <c r="C9" s="103"/>
      <c r="D9" s="103"/>
      <c r="E9" s="103"/>
      <c r="F9" s="104"/>
      <c r="G9" s="51">
        <v>20000</v>
      </c>
      <c r="H9" s="61">
        <f>SUM(H10)</f>
        <v>10458.73</v>
      </c>
      <c r="I9" s="59">
        <f t="shared" si="0"/>
        <v>0.52293650000000003</v>
      </c>
    </row>
    <row r="10" spans="1:9" x14ac:dyDescent="0.25">
      <c r="A10" s="25">
        <v>3121</v>
      </c>
      <c r="B10" s="94" t="s">
        <v>105</v>
      </c>
      <c r="C10" s="95"/>
      <c r="D10" s="95"/>
      <c r="E10" s="95"/>
      <c r="F10" s="96"/>
      <c r="G10" s="47">
        <v>20000</v>
      </c>
      <c r="H10" s="47">
        <v>10458.73</v>
      </c>
      <c r="I10" s="58">
        <f t="shared" si="0"/>
        <v>0.52293650000000003</v>
      </c>
    </row>
    <row r="11" spans="1:9" x14ac:dyDescent="0.25">
      <c r="A11" s="25"/>
      <c r="B11" s="94"/>
      <c r="C11" s="95"/>
      <c r="D11" s="95"/>
      <c r="E11" s="95"/>
      <c r="F11" s="96"/>
      <c r="G11" s="47"/>
      <c r="H11" s="47"/>
      <c r="I11" s="58"/>
    </row>
    <row r="12" spans="1:9" x14ac:dyDescent="0.25">
      <c r="A12" s="60">
        <v>313</v>
      </c>
      <c r="B12" s="105" t="s">
        <v>106</v>
      </c>
      <c r="C12" s="106"/>
      <c r="D12" s="106"/>
      <c r="E12" s="106"/>
      <c r="F12" s="107"/>
      <c r="G12" s="51">
        <f>SUM(G13:G14)</f>
        <v>86000</v>
      </c>
      <c r="H12" s="61">
        <f>SUM(H13)</f>
        <v>35310.46</v>
      </c>
      <c r="I12" s="59">
        <f>H12/G12</f>
        <v>0.41058674418604652</v>
      </c>
    </row>
    <row r="13" spans="1:9" x14ac:dyDescent="0.25">
      <c r="A13" s="25">
        <v>3132</v>
      </c>
      <c r="B13" s="86" t="s">
        <v>123</v>
      </c>
      <c r="C13" s="87"/>
      <c r="D13" s="87"/>
      <c r="E13" s="87"/>
      <c r="F13" s="88"/>
      <c r="G13" s="47">
        <v>86000</v>
      </c>
      <c r="H13" s="47">
        <v>35310.46</v>
      </c>
      <c r="I13" s="58">
        <f>H13/G13</f>
        <v>0.41058674418604652</v>
      </c>
    </row>
    <row r="14" spans="1:9" x14ac:dyDescent="0.25">
      <c r="A14" s="25"/>
      <c r="B14" s="86"/>
      <c r="C14" s="87"/>
      <c r="D14" s="87"/>
      <c r="E14" s="87"/>
      <c r="F14" s="88"/>
      <c r="G14" s="47"/>
      <c r="H14" s="47"/>
      <c r="I14" s="58"/>
    </row>
    <row r="15" spans="1:9" x14ac:dyDescent="0.25">
      <c r="A15" s="29">
        <v>32</v>
      </c>
      <c r="B15" s="108" t="s">
        <v>67</v>
      </c>
      <c r="C15" s="109"/>
      <c r="D15" s="109"/>
      <c r="E15" s="109"/>
      <c r="F15" s="110"/>
      <c r="G15" s="47">
        <f>SUM(G16:G18)</f>
        <v>2000</v>
      </c>
      <c r="H15" s="49">
        <f>SUM(H16+H18)</f>
        <v>3661.6499999999996</v>
      </c>
      <c r="I15" s="58"/>
    </row>
    <row r="16" spans="1:9" x14ac:dyDescent="0.25">
      <c r="A16" s="60">
        <v>323</v>
      </c>
      <c r="B16" s="105" t="s">
        <v>75</v>
      </c>
      <c r="C16" s="106"/>
      <c r="D16" s="106"/>
      <c r="E16" s="106"/>
      <c r="F16" s="107"/>
      <c r="G16" s="51">
        <f>SUM(G17)</f>
        <v>0</v>
      </c>
      <c r="H16" s="51">
        <f>SUM(H17)</f>
        <v>2837.22</v>
      </c>
      <c r="I16" s="59">
        <v>0</v>
      </c>
    </row>
    <row r="17" spans="1:9" x14ac:dyDescent="0.25">
      <c r="A17" s="25">
        <v>3237</v>
      </c>
      <c r="B17" s="86" t="s">
        <v>127</v>
      </c>
      <c r="C17" s="87"/>
      <c r="D17" s="87"/>
      <c r="E17" s="87"/>
      <c r="F17" s="88"/>
      <c r="G17" s="47"/>
      <c r="H17" s="47">
        <v>2837.22</v>
      </c>
      <c r="I17" s="58">
        <v>0</v>
      </c>
    </row>
    <row r="18" spans="1:9" x14ac:dyDescent="0.25">
      <c r="A18" s="60">
        <v>329</v>
      </c>
      <c r="B18" s="105" t="s">
        <v>87</v>
      </c>
      <c r="C18" s="106"/>
      <c r="D18" s="106"/>
      <c r="E18" s="106"/>
      <c r="F18" s="107"/>
      <c r="G18" s="51">
        <f>SUM(G19:G20)</f>
        <v>2000</v>
      </c>
      <c r="H18" s="51">
        <f>SUM(H19:H20)</f>
        <v>824.43</v>
      </c>
      <c r="I18" s="59">
        <f t="shared" ref="I18:I19" si="1">H18/G18</f>
        <v>0.412215</v>
      </c>
    </row>
    <row r="19" spans="1:9" x14ac:dyDescent="0.25">
      <c r="A19" s="25">
        <v>3295</v>
      </c>
      <c r="B19" s="86" t="s">
        <v>124</v>
      </c>
      <c r="C19" s="87"/>
      <c r="D19" s="87"/>
      <c r="E19" s="87"/>
      <c r="F19" s="88"/>
      <c r="G19" s="47">
        <v>2000</v>
      </c>
      <c r="H19" s="47">
        <v>824.43</v>
      </c>
      <c r="I19" s="58">
        <f t="shared" si="1"/>
        <v>0.412215</v>
      </c>
    </row>
    <row r="20" spans="1:9" x14ac:dyDescent="0.25">
      <c r="A20" s="25">
        <v>3299</v>
      </c>
      <c r="B20" s="86" t="s">
        <v>87</v>
      </c>
      <c r="C20" s="87"/>
      <c r="D20" s="87"/>
      <c r="E20" s="87"/>
      <c r="F20" s="88"/>
      <c r="G20" s="47">
        <v>0</v>
      </c>
      <c r="H20" s="47"/>
      <c r="I20" s="58">
        <v>0</v>
      </c>
    </row>
    <row r="21" spans="1:9" x14ac:dyDescent="0.25">
      <c r="A21" s="25"/>
      <c r="B21" s="86"/>
      <c r="C21" s="87"/>
      <c r="D21" s="87"/>
      <c r="E21" s="87"/>
      <c r="F21" s="88"/>
      <c r="G21" s="47"/>
      <c r="H21" s="47"/>
      <c r="I21" s="58"/>
    </row>
    <row r="22" spans="1:9" x14ac:dyDescent="0.25">
      <c r="A22" s="25"/>
      <c r="B22" s="86"/>
      <c r="C22" s="87"/>
      <c r="D22" s="87"/>
      <c r="E22" s="87"/>
      <c r="F22" s="88"/>
      <c r="G22" s="47"/>
      <c r="H22" s="47"/>
      <c r="I22" s="58"/>
    </row>
    <row r="23" spans="1:9" x14ac:dyDescent="0.25">
      <c r="A23" s="25"/>
      <c r="B23" s="86"/>
      <c r="C23" s="87"/>
      <c r="D23" s="87"/>
      <c r="E23" s="87"/>
      <c r="F23" s="88"/>
      <c r="G23" s="47"/>
      <c r="H23" s="47"/>
      <c r="I23" s="58"/>
    </row>
    <row r="24" spans="1:9" x14ac:dyDescent="0.25">
      <c r="A24" s="25"/>
      <c r="B24" s="86" t="s">
        <v>77</v>
      </c>
      <c r="C24" s="87"/>
      <c r="D24" s="87"/>
      <c r="E24" s="87"/>
      <c r="F24" s="88"/>
      <c r="G24" s="49">
        <f>SUM(G5+G15)</f>
        <v>629400</v>
      </c>
      <c r="H24" s="49">
        <f>SUM(H5+H15)</f>
        <v>281633.22000000003</v>
      </c>
      <c r="I24" s="63">
        <f>H24/G24</f>
        <v>0.44746301239275504</v>
      </c>
    </row>
    <row r="26" spans="1:9" x14ac:dyDescent="0.25">
      <c r="A26" s="100" t="s">
        <v>96</v>
      </c>
      <c r="B26" s="89"/>
      <c r="C26" s="89"/>
      <c r="D26" s="89"/>
      <c r="E26" s="89"/>
      <c r="F26" s="89"/>
      <c r="G26" s="89"/>
    </row>
    <row r="27" spans="1:9" x14ac:dyDescent="0.25">
      <c r="A27" s="100" t="s">
        <v>97</v>
      </c>
      <c r="B27" s="89"/>
      <c r="C27" s="89"/>
      <c r="D27" s="89"/>
      <c r="E27" s="89"/>
      <c r="F27" s="89"/>
      <c r="G27" s="89"/>
    </row>
    <row r="28" spans="1:9" x14ac:dyDescent="0.25">
      <c r="A28" s="101" t="s">
        <v>125</v>
      </c>
      <c r="B28" s="90"/>
      <c r="C28" s="90"/>
      <c r="D28" s="90"/>
      <c r="E28" s="90"/>
      <c r="F28" s="90"/>
    </row>
    <row r="29" spans="1:9" ht="45" customHeight="1" x14ac:dyDescent="0.25">
      <c r="A29" s="26" t="s">
        <v>66</v>
      </c>
      <c r="B29" s="77" t="s">
        <v>22</v>
      </c>
      <c r="C29" s="78"/>
      <c r="D29" s="78"/>
      <c r="E29" s="78"/>
      <c r="F29" s="79"/>
      <c r="G29" s="30" t="s">
        <v>1</v>
      </c>
      <c r="H29" s="27" t="s">
        <v>24</v>
      </c>
      <c r="I29" s="27" t="s">
        <v>23</v>
      </c>
    </row>
    <row r="30" spans="1:9" x14ac:dyDescent="0.25">
      <c r="A30" s="29">
        <v>42</v>
      </c>
      <c r="B30" s="91" t="s">
        <v>90</v>
      </c>
      <c r="C30" s="92"/>
      <c r="D30" s="92"/>
      <c r="E30" s="92"/>
      <c r="F30" s="93"/>
      <c r="G30" s="53">
        <f>SUM(G31)</f>
        <v>400</v>
      </c>
      <c r="H30" s="53">
        <f>SUM(H31)</f>
        <v>0</v>
      </c>
      <c r="I30" s="64">
        <f>H30/G30</f>
        <v>0</v>
      </c>
    </row>
    <row r="31" spans="1:9" x14ac:dyDescent="0.25">
      <c r="A31" s="41">
        <v>424</v>
      </c>
      <c r="B31" s="102" t="s">
        <v>91</v>
      </c>
      <c r="C31" s="103"/>
      <c r="D31" s="103"/>
      <c r="E31" s="103"/>
      <c r="F31" s="104"/>
      <c r="G31" s="54">
        <v>400</v>
      </c>
      <c r="H31" s="54">
        <f>SUM(H32)</f>
        <v>0</v>
      </c>
      <c r="I31" s="65">
        <f>H31/G31</f>
        <v>0</v>
      </c>
    </row>
    <row r="32" spans="1:9" x14ac:dyDescent="0.25">
      <c r="A32" s="25">
        <v>4241</v>
      </c>
      <c r="B32" s="94" t="s">
        <v>92</v>
      </c>
      <c r="C32" s="95"/>
      <c r="D32" s="95"/>
      <c r="E32" s="95"/>
      <c r="F32" s="96"/>
      <c r="G32" s="17"/>
      <c r="H32" s="17"/>
      <c r="I32" s="66">
        <v>0</v>
      </c>
    </row>
    <row r="33" spans="1:9" x14ac:dyDescent="0.25">
      <c r="A33" s="25"/>
      <c r="B33" s="117"/>
      <c r="C33" s="118"/>
      <c r="D33" s="118"/>
      <c r="E33" s="118"/>
      <c r="F33" s="119"/>
      <c r="G33" s="17"/>
      <c r="H33" s="17"/>
      <c r="I33" s="66"/>
    </row>
    <row r="34" spans="1:9" x14ac:dyDescent="0.25">
      <c r="A34" s="25"/>
      <c r="B34" s="94"/>
      <c r="C34" s="95"/>
      <c r="D34" s="95"/>
      <c r="E34" s="95"/>
      <c r="F34" s="96"/>
      <c r="G34" s="17"/>
      <c r="H34" s="17"/>
      <c r="I34" s="66"/>
    </row>
    <row r="35" spans="1:9" x14ac:dyDescent="0.25">
      <c r="A35" s="25"/>
      <c r="B35" s="94" t="s">
        <v>126</v>
      </c>
      <c r="C35" s="95"/>
      <c r="D35" s="95"/>
      <c r="E35" s="95"/>
      <c r="F35" s="96"/>
      <c r="G35" s="17">
        <f>SUM(G30)</f>
        <v>400</v>
      </c>
      <c r="H35" s="17">
        <f>SUM(H30)</f>
        <v>0</v>
      </c>
      <c r="I35" s="66">
        <f>H35/G35</f>
        <v>0</v>
      </c>
    </row>
    <row r="36" spans="1:9" x14ac:dyDescent="0.25">
      <c r="G36" s="48"/>
      <c r="H36" s="48"/>
      <c r="I36" s="11"/>
    </row>
    <row r="37" spans="1:9" x14ac:dyDescent="0.25">
      <c r="A37" s="26"/>
      <c r="B37" s="114" t="s">
        <v>120</v>
      </c>
      <c r="C37" s="115"/>
      <c r="D37" s="115"/>
      <c r="E37" s="115"/>
      <c r="F37" s="116"/>
      <c r="G37" s="49">
        <f>SUM(G5+G15+G30)</f>
        <v>629800</v>
      </c>
      <c r="H37" s="49">
        <f>SUM(H24+H35)</f>
        <v>281633.22000000003</v>
      </c>
      <c r="I37" s="55">
        <f>H37/G37</f>
        <v>0.44717881867259451</v>
      </c>
    </row>
  </sheetData>
  <mergeCells count="35">
    <mergeCell ref="B32:F32"/>
    <mergeCell ref="B35:F35"/>
    <mergeCell ref="B37:F37"/>
    <mergeCell ref="A26:G26"/>
    <mergeCell ref="A27:G27"/>
    <mergeCell ref="A28:F28"/>
    <mergeCell ref="B29:F29"/>
    <mergeCell ref="B30:F30"/>
    <mergeCell ref="B31:F31"/>
    <mergeCell ref="B33:F33"/>
    <mergeCell ref="B34:F34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A1:F1"/>
    <mergeCell ref="A2:G2"/>
    <mergeCell ref="A3:G3"/>
    <mergeCell ref="B4:F4"/>
    <mergeCell ref="B5:F5"/>
    <mergeCell ref="B6:F6"/>
    <mergeCell ref="B7:F7"/>
    <mergeCell ref="B8:F8"/>
    <mergeCell ref="B9:F9"/>
    <mergeCell ref="B10:F10"/>
    <mergeCell ref="B11:F11"/>
  </mergeCells>
  <pageMargins left="0.7" right="0.7" top="1.25" bottom="0.75" header="0.30208333333333331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List1</vt:lpstr>
      <vt:lpstr>List2</vt:lpstr>
      <vt:lpstr>List 3</vt:lpstr>
      <vt:lpstr>List 4</vt:lpstr>
      <vt:lpstr>List 5</vt:lpstr>
      <vt:lpstr>List 6</vt:lpstr>
      <vt:lpstr>List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2023-03-24T09:49:57Z</cp:lastPrinted>
  <dcterms:created xsi:type="dcterms:W3CDTF">2023-03-16T12:18:17Z</dcterms:created>
  <dcterms:modified xsi:type="dcterms:W3CDTF">2023-07-25T10:16:20Z</dcterms:modified>
</cp:coreProperties>
</file>